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Y:\010101300高齢者支援課\支援班\040_介護保険特別会計\総合事業\ホームページ\処遇改善加算\"/>
    </mc:Choice>
  </mc:AlternateContent>
  <xr:revisionPtr revIDLastSave="0" documentId="13_ncr:1_{FAFCEB83-C1C9-4BEF-97E4-A887A97B3DAE}" xr6:coauthVersionLast="36" xr6:coauthVersionMax="47" xr10:uidLastSave="{00000000-0000-0000-0000-000000000000}"/>
  <bookViews>
    <workbookView xWindow="30510" yWindow="240" windowWidth="26910" windowHeight="14985"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<sst xmlns="http://schemas.openxmlformats.org/spreadsheetml/2006/main" count="6830" uniqueCount="2416">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</sst>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35"/>
              <a:chExt cx="303832" cy="486918"/>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5"/>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0"/>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5"/>
              <a:chExt cx="301792" cy="780096"/>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7"/>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5"/>
              <a:chExt cx="308371" cy="762880"/>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5"/>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3"/>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94"/>
              <a:chExt cx="301792" cy="494782"/>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9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0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1"/>
              <a:chExt cx="308371" cy="779280"/>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3"/>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0" y="8168753"/>
              <a:chExt cx="21759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1" y="8168753"/>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0" y="872306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9" y="8166029"/>
              <a:chExt cx="208649" cy="749775"/>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9" y="8166029"/>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9" y="8640689"/>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8"/>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8"/>
              <a:chExt cx="301792" cy="780025"/>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9"/>
              <a:chExt cx="308371" cy="762894"/>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08"/>
              <a:chExt cx="301792" cy="494797"/>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25"/>
              <a:chExt cx="308371" cy="779271"/>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3" y="8168753"/>
              <a:chExt cx="217599" cy="792469"/>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94" y="8166095"/>
              <a:chExt cx="208607" cy="749760"/>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7"/>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8"/>
              <a:chExt cx="301792" cy="780025"/>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9"/>
              <a:chExt cx="308371" cy="762894"/>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08"/>
              <a:chExt cx="301792" cy="494797"/>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25"/>
              <a:chExt cx="308371" cy="779271"/>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03" y="8168753"/>
              <a:chExt cx="217599" cy="792469"/>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94" y="8166095"/>
              <a:chExt cx="208607" cy="749760"/>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7"/>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8"/>
              <a:chExt cx="301792" cy="780025"/>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2"/>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9"/>
              <a:chExt cx="308371" cy="762894"/>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9"/>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08"/>
              <a:chExt cx="301792" cy="494797"/>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08"/>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0"/>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25"/>
              <a:chExt cx="308371" cy="779271"/>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5"/>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03" y="8168753"/>
              <a:chExt cx="217599" cy="792469"/>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9" y="8168753"/>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3" y="872309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94" y="8166095"/>
              <a:chExt cx="208607" cy="749760"/>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92" y="816609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9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7"/>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7"/>
              <a:chExt cx="301792" cy="780023"/>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1"/>
              <a:chExt cx="308371" cy="762904"/>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20"/>
              <a:chExt cx="301792" cy="494803"/>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22"/>
              <a:chExt cx="308371" cy="779273"/>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03" y="8168773"/>
              <a:chExt cx="217598" cy="79244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94" y="8166070"/>
              <a:chExt cx="208607" cy="749789"/>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7"/>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7"/>
              <a:chExt cx="301792" cy="780023"/>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1"/>
              <a:chExt cx="308371" cy="762904"/>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20"/>
              <a:chExt cx="301792" cy="494803"/>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22"/>
              <a:chExt cx="308371" cy="779273"/>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03" y="8168773"/>
              <a:chExt cx="217598" cy="79244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94" y="8166070"/>
              <a:chExt cx="208607" cy="749789"/>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7"/>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7"/>
              <a:chExt cx="301792" cy="780023"/>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1"/>
              <a:chExt cx="308371" cy="762904"/>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20"/>
              <a:chExt cx="301792" cy="494803"/>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22"/>
              <a:chExt cx="308371" cy="779273"/>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03" y="8168773"/>
              <a:chExt cx="217598" cy="79244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94" y="8166070"/>
              <a:chExt cx="208607" cy="749789"/>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7"/>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7"/>
              <a:chExt cx="301792" cy="780023"/>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1"/>
              <a:chExt cx="308371" cy="762904"/>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20"/>
              <a:chExt cx="301792" cy="494803"/>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22"/>
              <a:chExt cx="308371" cy="779273"/>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03" y="8168773"/>
              <a:chExt cx="217598" cy="79244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94" y="8166070"/>
              <a:chExt cx="208607" cy="749789"/>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7"/>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7"/>
              <a:chExt cx="301792" cy="780023"/>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0"/>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1"/>
              <a:chExt cx="308371" cy="762904"/>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1"/>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20"/>
              <a:chExt cx="301792" cy="494803"/>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0"/>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4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22"/>
              <a:chExt cx="308371" cy="779273"/>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2"/>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03" y="8168773"/>
              <a:chExt cx="217598" cy="79244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3"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94" y="8166070"/>
              <a:chExt cx="208607" cy="749789"/>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92" y="8166070"/>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94" y="8640741"/>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7"/>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7"/>
              <a:chExt cx="303832" cy="486858"/>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7"/>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31"/>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0"/>
              <a:chExt cx="301792" cy="780069"/>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0"/>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6"/>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17"/>
              <a:chExt cx="308371" cy="762879"/>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1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73"/>
              <a:chExt cx="301792" cy="494786"/>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3"/>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4" y="8168804"/>
              <a:chExt cx="217621" cy="792496"/>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9" y="8168804"/>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4" y="8723174"/>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44" y="8166021"/>
              <a:chExt cx="208649"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83" y="8166021"/>
                <a:ext cx="207110"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44" y="8640736"/>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18" y="7305242"/>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18" y="7305242"/>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53" y="7775520"/>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topLeftCell="A196"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3" t="s">
        <v>25</v>
      </c>
      <c r="AA1" s="943"/>
      <c r="AB1" s="943"/>
      <c r="AC1" s="943"/>
      <c r="AD1" s="944"/>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26</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21</v>
      </c>
      <c r="C6" s="947"/>
      <c r="D6" s="947"/>
      <c r="E6" s="947"/>
      <c r="F6" s="947"/>
      <c r="G6" s="948"/>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20</v>
      </c>
      <c r="C7" s="950"/>
      <c r="D7" s="950"/>
      <c r="E7" s="950"/>
      <c r="F7" s="950"/>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2161</v>
      </c>
      <c r="C8" s="969"/>
      <c r="D8" s="969"/>
      <c r="E8" s="969"/>
      <c r="F8" s="969"/>
      <c r="G8" s="970"/>
      <c r="H8" s="267" t="s">
        <v>2367</v>
      </c>
      <c r="I8" s="537"/>
      <c r="J8" s="537"/>
      <c r="K8" s="268" t="s">
        <v>2369</v>
      </c>
      <c r="L8" s="537"/>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21</v>
      </c>
      <c r="C11" s="976"/>
      <c r="D11" s="976"/>
      <c r="E11" s="976"/>
      <c r="F11" s="976"/>
      <c r="G11" s="977"/>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2162</v>
      </c>
      <c r="C12" s="957"/>
      <c r="D12" s="957"/>
      <c r="E12" s="957"/>
      <c r="F12" s="957"/>
      <c r="G12" s="958"/>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2163</v>
      </c>
      <c r="C13" s="961"/>
      <c r="D13" s="961"/>
      <c r="E13" s="961"/>
      <c r="F13" s="961"/>
      <c r="G13" s="961"/>
      <c r="H13" s="962" t="s">
        <v>24</v>
      </c>
      <c r="I13" s="961"/>
      <c r="J13" s="961"/>
      <c r="K13" s="961"/>
      <c r="L13" s="963"/>
      <c r="M13" s="964"/>
      <c r="N13" s="964"/>
      <c r="O13" s="964"/>
      <c r="P13" s="964"/>
      <c r="Q13" s="964"/>
      <c r="R13" s="964"/>
      <c r="S13" s="964"/>
      <c r="T13" s="964"/>
      <c r="U13" s="965"/>
      <c r="V13" s="966" t="s">
        <v>2368</v>
      </c>
      <c r="W13" s="967"/>
      <c r="X13" s="967"/>
      <c r="Y13" s="962"/>
      <c r="Z13" s="963"/>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31</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33</v>
      </c>
      <c r="C18" s="545" t="s">
        <v>34</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0</v>
      </c>
      <c r="R18" s="547"/>
      <c r="S18" s="547"/>
      <c r="T18" s="547"/>
      <c r="U18" s="547"/>
      <c r="V18" s="548"/>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4" t="s">
        <v>36</v>
      </c>
      <c r="E19" s="544"/>
      <c r="F19" s="544"/>
      <c r="G19" s="544"/>
      <c r="H19" s="544"/>
      <c r="I19" s="544"/>
      <c r="J19" s="544"/>
      <c r="K19" s="544"/>
      <c r="L19" s="544"/>
      <c r="M19" s="544"/>
      <c r="N19" s="544"/>
      <c r="O19" s="544"/>
      <c r="P19" s="561"/>
      <c r="Q19" s="546">
        <f>SUM('別紙様式6-2 事業所個票１:事業所個票10'!BI51)</f>
        <v>0</v>
      </c>
      <c r="R19" s="547"/>
      <c r="S19" s="547"/>
      <c r="T19" s="547"/>
      <c r="U19" s="547"/>
      <c r="V19" s="548"/>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4" t="s">
        <v>38</v>
      </c>
      <c r="F20" s="544"/>
      <c r="G20" s="544"/>
      <c r="H20" s="544"/>
      <c r="I20" s="544"/>
      <c r="J20" s="544"/>
      <c r="K20" s="544"/>
      <c r="L20" s="544"/>
      <c r="M20" s="544"/>
      <c r="N20" s="544"/>
      <c r="O20" s="544"/>
      <c r="P20" s="562"/>
      <c r="Q20" s="554"/>
      <c r="R20" s="555"/>
      <c r="S20" s="555"/>
      <c r="T20" s="555"/>
      <c r="U20" s="555"/>
      <c r="V20" s="556"/>
      <c r="W20" s="283" t="s">
        <v>32</v>
      </c>
      <c r="X20" s="172" t="s">
        <v>39</v>
      </c>
      <c r="Y20" s="284" t="str">
        <f>IF(Q20&gt;Q19,"×","")</f>
        <v/>
      </c>
      <c r="Z20" s="256"/>
      <c r="AA20" s="256"/>
      <c r="AB20" s="256"/>
      <c r="AC20" s="256"/>
      <c r="AD20" s="256"/>
      <c r="AE20" s="256"/>
      <c r="AF20" s="256"/>
      <c r="AG20" s="256"/>
      <c r="AH20" s="256"/>
      <c r="AI20" s="256"/>
      <c r="AJ20" s="256"/>
      <c r="AK20" s="256"/>
      <c r="AL20" s="256"/>
      <c r="AM20" s="541" t="s">
        <v>2221</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40</v>
      </c>
      <c r="C21" s="544" t="s">
        <v>2222</v>
      </c>
      <c r="D21" s="545"/>
      <c r="E21" s="545"/>
      <c r="F21" s="545"/>
      <c r="G21" s="545"/>
      <c r="H21" s="545"/>
      <c r="I21" s="545"/>
      <c r="J21" s="545"/>
      <c r="K21" s="545"/>
      <c r="L21" s="545"/>
      <c r="M21" s="545"/>
      <c r="N21" s="545"/>
      <c r="O21" s="545"/>
      <c r="P21" s="545"/>
      <c r="Q21" s="546">
        <f>Q18-Q20</f>
        <v>0</v>
      </c>
      <c r="R21" s="547"/>
      <c r="S21" s="547"/>
      <c r="T21" s="547"/>
      <c r="U21" s="547"/>
      <c r="V21" s="548"/>
      <c r="W21" s="286" t="s">
        <v>32</v>
      </c>
      <c r="X21" s="172" t="s">
        <v>39</v>
      </c>
      <c r="Y21" s="549" t="str">
        <f>IFERROR(IF(Q22&gt;=Q21,"○","×"),"")</f>
        <v>○</v>
      </c>
      <c r="Z21" s="256"/>
      <c r="AA21" s="256"/>
      <c r="AB21" s="256"/>
      <c r="AC21" s="256"/>
      <c r="AD21" s="256"/>
      <c r="AE21" s="256"/>
      <c r="AF21" s="256"/>
      <c r="AG21" s="256"/>
      <c r="AH21" s="256"/>
      <c r="AI21" s="256"/>
      <c r="AJ21" s="256"/>
      <c r="AK21" s="256"/>
      <c r="AL21" s="256"/>
      <c r="AM21" s="551" t="s">
        <v>2323</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41</v>
      </c>
      <c r="C22" s="544" t="s">
        <v>42</v>
      </c>
      <c r="D22" s="544"/>
      <c r="E22" s="544"/>
      <c r="F22" s="544"/>
      <c r="G22" s="544"/>
      <c r="H22" s="544"/>
      <c r="I22" s="544"/>
      <c r="J22" s="544"/>
      <c r="K22" s="544"/>
      <c r="L22" s="544"/>
      <c r="M22" s="544"/>
      <c r="N22" s="544"/>
      <c r="O22" s="544"/>
      <c r="P22" s="544"/>
      <c r="Q22" s="554"/>
      <c r="R22" s="555"/>
      <c r="S22" s="555"/>
      <c r="T22" s="555"/>
      <c r="U22" s="555"/>
      <c r="V22" s="556"/>
      <c r="W22" s="287" t="s">
        <v>32</v>
      </c>
      <c r="X22" s="172" t="s">
        <v>39</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43</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4" t="s">
        <v>2223</v>
      </c>
      <c r="D25" s="544"/>
      <c r="E25" s="544"/>
      <c r="F25" s="544"/>
      <c r="G25" s="544"/>
      <c r="H25" s="544"/>
      <c r="I25" s="544"/>
      <c r="J25" s="544"/>
      <c r="K25" s="544"/>
      <c r="L25" s="544"/>
      <c r="M25" s="544"/>
      <c r="N25" s="544"/>
      <c r="O25" s="544"/>
      <c r="P25" s="561"/>
      <c r="Q25" s="940">
        <f>Q19-Q20</f>
        <v>0</v>
      </c>
      <c r="R25" s="941"/>
      <c r="S25" s="941"/>
      <c r="T25" s="941"/>
      <c r="U25" s="941"/>
      <c r="V25" s="941"/>
      <c r="W25" s="277" t="s">
        <v>32</v>
      </c>
      <c r="X25" s="172" t="s">
        <v>39</v>
      </c>
      <c r="Y25" s="705" t="str">
        <f>IFERROR(IF(Q25&lt;=0,"",IF(Q26&gt;=Q25,"○","△")),"")</f>
        <v/>
      </c>
      <c r="Z25" s="172" t="s">
        <v>39</v>
      </c>
      <c r="AA25" s="549" t="str">
        <f>IFERROR(IF(Y25="△",IF(Q28&gt;=Q25,"○","×"),""),"")</f>
        <v/>
      </c>
      <c r="AB25" s="256"/>
      <c r="AC25" s="256"/>
      <c r="AD25" s="256"/>
      <c r="AE25" s="256"/>
      <c r="AF25" s="256"/>
      <c r="AG25" s="256"/>
      <c r="AH25" s="256"/>
      <c r="AI25" s="256"/>
      <c r="AJ25" s="256"/>
      <c r="AK25" s="256"/>
      <c r="AL25" s="256"/>
    </row>
    <row r="26" spans="1:55" ht="37.5" customHeight="1" thickBot="1">
      <c r="A26" s="256"/>
      <c r="B26" s="285" t="s">
        <v>45</v>
      </c>
      <c r="C26" s="544" t="s">
        <v>2324</v>
      </c>
      <c r="D26" s="544"/>
      <c r="E26" s="544"/>
      <c r="F26" s="544"/>
      <c r="G26" s="544"/>
      <c r="H26" s="544"/>
      <c r="I26" s="544"/>
      <c r="J26" s="544"/>
      <c r="K26" s="544"/>
      <c r="L26" s="544"/>
      <c r="M26" s="544"/>
      <c r="N26" s="544"/>
      <c r="O26" s="544"/>
      <c r="P26" s="561"/>
      <c r="Q26" s="554"/>
      <c r="R26" s="555"/>
      <c r="S26" s="555"/>
      <c r="T26" s="555"/>
      <c r="U26" s="555"/>
      <c r="V26" s="556"/>
      <c r="W26" s="277" t="s">
        <v>32</v>
      </c>
      <c r="X26" s="172" t="s">
        <v>39</v>
      </c>
      <c r="Y26" s="706"/>
      <c r="Z26" s="172"/>
      <c r="AA26" s="942"/>
      <c r="AB26" s="256"/>
      <c r="AC26" s="256"/>
      <c r="AD26" s="256"/>
      <c r="AE26" s="256"/>
      <c r="AF26" s="256"/>
      <c r="AG26" s="256"/>
      <c r="AH26" s="256"/>
      <c r="AI26" s="256"/>
      <c r="AJ26" s="256"/>
      <c r="AK26" s="256"/>
      <c r="AL26" s="256"/>
    </row>
    <row r="27" spans="1:55" ht="26.25" customHeight="1" thickBot="1">
      <c r="A27" s="256"/>
      <c r="B27" s="285" t="s">
        <v>46</v>
      </c>
      <c r="C27" s="544" t="s">
        <v>2224</v>
      </c>
      <c r="D27" s="544"/>
      <c r="E27" s="544"/>
      <c r="F27" s="544"/>
      <c r="G27" s="544"/>
      <c r="H27" s="544"/>
      <c r="I27" s="544"/>
      <c r="J27" s="544"/>
      <c r="K27" s="544"/>
      <c r="L27" s="544"/>
      <c r="M27" s="544"/>
      <c r="N27" s="544"/>
      <c r="O27" s="544"/>
      <c r="P27" s="561"/>
      <c r="Q27" s="554"/>
      <c r="R27" s="555"/>
      <c r="S27" s="555"/>
      <c r="T27" s="555"/>
      <c r="U27" s="555"/>
      <c r="V27" s="556"/>
      <c r="W27" s="277" t="s">
        <v>32</v>
      </c>
      <c r="X27" s="172"/>
      <c r="Y27" s="172"/>
      <c r="Z27" s="172"/>
      <c r="AA27" s="942"/>
      <c r="AB27" s="256"/>
      <c r="AC27" s="256"/>
      <c r="AD27" s="256"/>
      <c r="AE27" s="256"/>
      <c r="AF27" s="256"/>
      <c r="AG27" s="256"/>
      <c r="AH27" s="256"/>
      <c r="AI27" s="256"/>
      <c r="AJ27" s="256"/>
      <c r="AK27" s="256"/>
      <c r="AL27" s="256"/>
      <c r="AM27" s="631" t="s">
        <v>2325</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47</v>
      </c>
      <c r="C28" s="544" t="s">
        <v>2225</v>
      </c>
      <c r="D28" s="544"/>
      <c r="E28" s="544"/>
      <c r="F28" s="544"/>
      <c r="G28" s="544"/>
      <c r="H28" s="544"/>
      <c r="I28" s="544"/>
      <c r="J28" s="544"/>
      <c r="K28" s="544"/>
      <c r="L28" s="544"/>
      <c r="M28" s="544"/>
      <c r="N28" s="544"/>
      <c r="O28" s="544"/>
      <c r="P28" s="561"/>
      <c r="Q28" s="936">
        <f>Q26+Q27</f>
        <v>0</v>
      </c>
      <c r="R28" s="937"/>
      <c r="S28" s="937"/>
      <c r="T28" s="937"/>
      <c r="U28" s="937"/>
      <c r="V28" s="938"/>
      <c r="W28" s="277" t="s">
        <v>32</v>
      </c>
      <c r="X28" s="256"/>
      <c r="Y28" s="256"/>
      <c r="Z28" s="256" t="s">
        <v>39</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39" t="s">
        <v>2379</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28</v>
      </c>
      <c r="C32" s="939" t="s">
        <v>2226</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28</v>
      </c>
      <c r="C33" s="939" t="s">
        <v>2227</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28</v>
      </c>
      <c r="C34" s="939" t="s">
        <v>2326</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3" t="b">
        <v>1</v>
      </c>
      <c r="C37" s="934"/>
      <c r="D37" s="833" t="s">
        <v>48</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39</v>
      </c>
      <c r="AB37" s="284" t="str">
        <f>IFERROR(IF(AM36=TRUE,"○","×"),"")</f>
        <v>×</v>
      </c>
      <c r="AC37" s="172"/>
      <c r="AD37" s="172"/>
      <c r="AE37" s="172"/>
      <c r="AF37" s="172"/>
      <c r="AG37" s="172"/>
      <c r="AH37" s="172"/>
      <c r="AI37" s="172"/>
      <c r="AJ37" s="172"/>
      <c r="AK37" s="172"/>
      <c r="AL37" s="256"/>
      <c r="AM37" s="551" t="s">
        <v>49</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4" t="s">
        <v>2228</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28</v>
      </c>
      <c r="C41" s="834" t="s">
        <v>50</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2327</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52</v>
      </c>
      <c r="C43" s="924"/>
      <c r="D43" s="924"/>
      <c r="E43" s="924"/>
      <c r="F43" s="924"/>
      <c r="G43" s="924"/>
      <c r="H43" s="924"/>
      <c r="I43" s="924"/>
      <c r="J43" s="924"/>
      <c r="K43" s="924"/>
      <c r="L43" s="924"/>
      <c r="M43" s="924"/>
      <c r="N43" s="925"/>
      <c r="O43" s="926" t="s">
        <v>53</v>
      </c>
      <c r="P43" s="927"/>
      <c r="Q43" s="928">
        <v>6</v>
      </c>
      <c r="R43" s="928"/>
      <c r="S43" s="297" t="s">
        <v>54</v>
      </c>
      <c r="T43" s="929">
        <v>6</v>
      </c>
      <c r="U43" s="930"/>
      <c r="V43" s="298" t="s">
        <v>55</v>
      </c>
      <c r="W43" s="931" t="s">
        <v>56</v>
      </c>
      <c r="X43" s="931"/>
      <c r="Y43" s="931" t="s">
        <v>53</v>
      </c>
      <c r="Z43" s="932"/>
      <c r="AA43" s="929">
        <v>7</v>
      </c>
      <c r="AB43" s="930"/>
      <c r="AC43" s="299" t="s">
        <v>54</v>
      </c>
      <c r="AD43" s="929">
        <v>5</v>
      </c>
      <c r="AE43" s="930"/>
      <c r="AF43" s="298" t="s">
        <v>55</v>
      </c>
      <c r="AG43" s="298" t="s">
        <v>57</v>
      </c>
      <c r="AH43" s="298">
        <f>IF(Q43&gt;=1,(AA43*12+AD43)-(Q43*12+T43)+1,"")</f>
        <v>12</v>
      </c>
      <c r="AI43" s="931" t="s">
        <v>58</v>
      </c>
      <c r="AJ43" s="931"/>
      <c r="AK43" s="300" t="s">
        <v>59</v>
      </c>
      <c r="AL43" s="256"/>
      <c r="AM43" s="289"/>
      <c r="BB43" s="294"/>
    </row>
    <row r="44" spans="1:55" s="266" customFormat="1" ht="25.5" customHeight="1" thickBot="1">
      <c r="A44" s="265"/>
      <c r="B44" s="913" t="s">
        <v>60</v>
      </c>
      <c r="C44" s="914"/>
      <c r="D44" s="914"/>
      <c r="E44" s="914"/>
      <c r="F44" s="301" t="b">
        <v>1</v>
      </c>
      <c r="G44" s="915" t="s">
        <v>61</v>
      </c>
      <c r="H44" s="916"/>
      <c r="I44" s="917"/>
      <c r="J44" s="302" t="b">
        <v>0</v>
      </c>
      <c r="K44" s="915" t="s">
        <v>62</v>
      </c>
      <c r="L44" s="916"/>
      <c r="M44" s="916"/>
      <c r="N44" s="916"/>
      <c r="O44" s="696"/>
      <c r="P44" s="303" t="b">
        <v>0</v>
      </c>
      <c r="Q44" s="918" t="s">
        <v>63</v>
      </c>
      <c r="R44" s="919"/>
      <c r="S44" s="919"/>
      <c r="T44" s="919"/>
      <c r="U44" s="919"/>
      <c r="V44" s="920"/>
      <c r="W44" s="303"/>
      <c r="X44" s="918" t="s">
        <v>64</v>
      </c>
      <c r="Y44" s="919"/>
      <c r="Z44" s="920"/>
      <c r="AA44" s="303" t="b">
        <v>1</v>
      </c>
      <c r="AB44" s="921" t="s">
        <v>65</v>
      </c>
      <c r="AC44" s="922"/>
      <c r="AD44" s="304" t="s">
        <v>6</v>
      </c>
      <c r="AE44" s="896"/>
      <c r="AF44" s="896"/>
      <c r="AG44" s="896"/>
      <c r="AH44" s="896"/>
      <c r="AI44" s="896"/>
      <c r="AJ44" s="753" t="s">
        <v>66</v>
      </c>
      <c r="AK44" s="897"/>
      <c r="AL44" s="265"/>
      <c r="AM44" s="645" t="s">
        <v>2146</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67</v>
      </c>
      <c r="C45" s="892"/>
      <c r="D45" s="892"/>
      <c r="E45" s="892"/>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8"/>
      <c r="Z46" s="898"/>
      <c r="AA46" s="898"/>
      <c r="AB46" s="898"/>
      <c r="AC46" s="898"/>
      <c r="AD46" s="898"/>
      <c r="AE46" s="898"/>
      <c r="AF46" s="898"/>
      <c r="AG46" s="898"/>
      <c r="AH46" s="898"/>
      <c r="AI46" s="898"/>
      <c r="AJ46" s="898"/>
      <c r="AK46" s="313" t="s">
        <v>70</v>
      </c>
      <c r="AL46" s="265"/>
      <c r="AM46" s="631" t="s">
        <v>2146</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2231</v>
      </c>
      <c r="AR49" s="162" t="b">
        <v>0</v>
      </c>
      <c r="AS49" s="732" t="s">
        <v>2229</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2232</v>
      </c>
      <c r="AO50" s="732"/>
      <c r="AP50" s="732"/>
      <c r="AR50" s="162" t="b">
        <v>0</v>
      </c>
      <c r="AS50" s="732" t="s">
        <v>2230</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62</v>
      </c>
      <c r="AO51" s="732"/>
      <c r="AP51" s="732"/>
      <c r="AR51" s="162" t="b">
        <v>0</v>
      </c>
      <c r="AS51" s="732" t="s">
        <v>65</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0</v>
      </c>
      <c r="AN52" s="732" t="s">
        <v>63</v>
      </c>
      <c r="AO52" s="732"/>
      <c r="AP52" s="732"/>
      <c r="AR52" s="162" t="b">
        <v>0</v>
      </c>
      <c r="AS52" s="732" t="s">
        <v>2233</v>
      </c>
      <c r="AT52" s="732"/>
    </row>
    <row r="53" spans="1:59" s="266" customFormat="1" ht="18.75" customHeight="1">
      <c r="A53" s="265"/>
      <c r="B53" s="893"/>
      <c r="C53" s="758"/>
      <c r="D53" s="758"/>
      <c r="E53" s="758"/>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2" t="s">
        <v>64</v>
      </c>
      <c r="AO53" s="732"/>
      <c r="AP53" s="732"/>
      <c r="AQ53" s="258"/>
      <c r="AR53" s="162" t="b">
        <v>0</v>
      </c>
      <c r="AS53" s="732" t="s">
        <v>78</v>
      </c>
      <c r="AT53" s="732"/>
      <c r="AV53" s="258"/>
      <c r="AW53" s="258"/>
      <c r="AX53" s="258"/>
      <c r="AY53" s="258"/>
      <c r="AZ53" s="258"/>
      <c r="BG53" s="258"/>
    </row>
    <row r="54" spans="1:59" ht="18.75" customHeight="1">
      <c r="A54" s="256"/>
      <c r="B54" s="894"/>
      <c r="C54" s="895"/>
      <c r="D54" s="895"/>
      <c r="E54" s="895"/>
      <c r="F54" s="319" t="s">
        <v>73</v>
      </c>
      <c r="G54" s="320"/>
      <c r="H54" s="320"/>
      <c r="I54" s="320"/>
      <c r="J54" s="320"/>
      <c r="K54" s="320"/>
      <c r="L54" s="320"/>
      <c r="M54" s="870" t="s">
        <v>74</v>
      </c>
      <c r="N54" s="871"/>
      <c r="O54" s="871"/>
      <c r="P54" s="871"/>
      <c r="Q54" s="871"/>
      <c r="R54" s="315" t="s">
        <v>75</v>
      </c>
      <c r="S54" s="871"/>
      <c r="T54" s="871"/>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2" t="s">
        <v>65</v>
      </c>
      <c r="AO54" s="732"/>
      <c r="AP54" s="732"/>
      <c r="AR54" s="162" t="b">
        <v>0</v>
      </c>
      <c r="AS54" s="732" t="s">
        <v>2234</v>
      </c>
      <c r="AT54" s="732"/>
    </row>
    <row r="55" spans="1:59" ht="24.75" customHeight="1">
      <c r="A55" s="256"/>
      <c r="B55" s="872" t="s">
        <v>79</v>
      </c>
      <c r="C55" s="873"/>
      <c r="D55" s="873"/>
      <c r="E55" s="874"/>
      <c r="F55" s="878"/>
      <c r="G55" s="880" t="s">
        <v>80</v>
      </c>
      <c r="H55" s="881"/>
      <c r="I55" s="882"/>
      <c r="J55" s="880" t="s">
        <v>81</v>
      </c>
      <c r="K55" s="881"/>
      <c r="L55" s="881"/>
      <c r="M55" s="886"/>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82</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2235</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33</v>
      </c>
      <c r="C60" s="856" t="s">
        <v>83</v>
      </c>
      <c r="D60" s="857"/>
      <c r="E60" s="857"/>
      <c r="F60" s="857"/>
      <c r="G60" s="857"/>
      <c r="H60" s="857"/>
      <c r="I60" s="857"/>
      <c r="J60" s="857"/>
      <c r="K60" s="857"/>
      <c r="L60" s="857"/>
      <c r="M60" s="857"/>
      <c r="N60" s="857"/>
      <c r="O60" s="857"/>
      <c r="P60" s="857"/>
      <c r="Q60" s="857"/>
      <c r="R60" s="857"/>
      <c r="S60" s="858"/>
      <c r="T60" s="859">
        <f>SUM('別紙様式6-2 事業所個票１:事業所個票10'!$BN$51)</f>
        <v>0</v>
      </c>
      <c r="U60" s="860"/>
      <c r="V60" s="860"/>
      <c r="W60" s="860"/>
      <c r="X60" s="860"/>
      <c r="Y60" s="861"/>
      <c r="Z60" s="286" t="s">
        <v>32</v>
      </c>
      <c r="AA60" s="275" t="s">
        <v>39</v>
      </c>
      <c r="AB60" s="862" t="str">
        <f>IFERROR(IF(T61&gt;=T60,"○","×"),"")</f>
        <v>○</v>
      </c>
      <c r="AC60" s="327"/>
      <c r="AD60" s="328"/>
      <c r="AE60" s="328"/>
      <c r="AF60" s="328"/>
      <c r="AG60" s="328"/>
      <c r="AH60" s="328"/>
      <c r="AI60" s="328"/>
      <c r="AJ60" s="328"/>
      <c r="AK60" s="328"/>
      <c r="AL60" s="256"/>
      <c r="AM60" s="631" t="s">
        <v>2236</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40</v>
      </c>
      <c r="C61" s="864" t="s">
        <v>84</v>
      </c>
      <c r="D61" s="865"/>
      <c r="E61" s="865"/>
      <c r="F61" s="865"/>
      <c r="G61" s="865"/>
      <c r="H61" s="865"/>
      <c r="I61" s="865"/>
      <c r="J61" s="865"/>
      <c r="K61" s="865"/>
      <c r="L61" s="865"/>
      <c r="M61" s="865"/>
      <c r="N61" s="865"/>
      <c r="O61" s="865"/>
      <c r="P61" s="865"/>
      <c r="Q61" s="865"/>
      <c r="R61" s="865"/>
      <c r="S61" s="866"/>
      <c r="T61" s="867"/>
      <c r="U61" s="868"/>
      <c r="V61" s="868"/>
      <c r="W61" s="868"/>
      <c r="X61" s="868"/>
      <c r="Y61" s="869"/>
      <c r="Z61" s="277" t="s">
        <v>32</v>
      </c>
      <c r="AA61" s="275" t="s">
        <v>39</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4" t="s">
        <v>2328</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2329</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87</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32</v>
      </c>
      <c r="Z67" s="334" t="s">
        <v>39</v>
      </c>
      <c r="AA67" s="335"/>
      <c r="AB67" s="256"/>
      <c r="AC67" s="256"/>
      <c r="AD67" s="256"/>
      <c r="AE67" s="256"/>
      <c r="AF67" s="256"/>
      <c r="AG67" s="256" t="s">
        <v>39</v>
      </c>
      <c r="AH67" s="336" t="str">
        <f>IF(T68&lt;T67,"×","")</f>
        <v/>
      </c>
      <c r="AI67" s="256"/>
      <c r="AJ67" s="256"/>
      <c r="AK67" s="256"/>
      <c r="AL67" s="256"/>
      <c r="AM67" s="645" t="s">
        <v>2330</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2331</v>
      </c>
      <c r="C68" s="847"/>
      <c r="D68" s="847"/>
      <c r="E68" s="847"/>
      <c r="F68" s="847"/>
      <c r="G68" s="847"/>
      <c r="H68" s="847"/>
      <c r="I68" s="847"/>
      <c r="J68" s="847"/>
      <c r="K68" s="847"/>
      <c r="L68" s="847"/>
      <c r="M68" s="847"/>
      <c r="N68" s="847"/>
      <c r="O68" s="847"/>
      <c r="P68" s="847"/>
      <c r="Q68" s="847"/>
      <c r="R68" s="847"/>
      <c r="S68" s="847"/>
      <c r="T68" s="848"/>
      <c r="U68" s="849"/>
      <c r="V68" s="849"/>
      <c r="W68" s="849"/>
      <c r="X68" s="850"/>
      <c r="Y68" s="337" t="s">
        <v>32</v>
      </c>
      <c r="Z68" s="256"/>
      <c r="AA68" s="338" t="s">
        <v>69</v>
      </c>
      <c r="AB68" s="851">
        <f>IFERROR(T69/T67*100,0)</f>
        <v>0</v>
      </c>
      <c r="AC68" s="852"/>
      <c r="AD68" s="853"/>
      <c r="AE68" s="339" t="s">
        <v>88</v>
      </c>
      <c r="AF68" s="339" t="s">
        <v>70</v>
      </c>
      <c r="AG68" s="256" t="s">
        <v>39</v>
      </c>
      <c r="AH68" s="284" t="str">
        <f>IF(T67=0,"",(IF(AB68&gt;=200/3,"○","×")))</f>
        <v/>
      </c>
      <c r="AI68" s="322"/>
      <c r="AJ68" s="322"/>
      <c r="AK68" s="322"/>
      <c r="AL68" s="256"/>
      <c r="AM68" s="645" t="s">
        <v>2332</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2333</v>
      </c>
      <c r="D69" s="838"/>
      <c r="E69" s="838"/>
      <c r="F69" s="838"/>
      <c r="G69" s="838"/>
      <c r="H69" s="838"/>
      <c r="I69" s="838"/>
      <c r="J69" s="838"/>
      <c r="K69" s="838"/>
      <c r="L69" s="838"/>
      <c r="M69" s="838"/>
      <c r="N69" s="838"/>
      <c r="O69" s="838"/>
      <c r="P69" s="838"/>
      <c r="Q69" s="838"/>
      <c r="R69" s="838"/>
      <c r="S69" s="838"/>
      <c r="T69" s="840"/>
      <c r="U69" s="841"/>
      <c r="V69" s="841"/>
      <c r="W69" s="841"/>
      <c r="X69" s="842"/>
      <c r="Y69" s="341" t="s">
        <v>32</v>
      </c>
      <c r="Z69" s="342" t="s">
        <v>39</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69</v>
      </c>
      <c r="U70" s="797">
        <f>T69/10</f>
        <v>0</v>
      </c>
      <c r="V70" s="797"/>
      <c r="W70" s="797"/>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89</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5" t="s">
        <v>2334</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0</v>
      </c>
      <c r="AN74" s="732" t="s">
        <v>2237</v>
      </c>
      <c r="AO74" s="732"/>
      <c r="AP74" s="732"/>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2335</v>
      </c>
      <c r="F75" s="832"/>
      <c r="G75" s="832"/>
      <c r="H75" s="832"/>
      <c r="I75" s="832"/>
      <c r="J75" s="832"/>
      <c r="K75" s="832"/>
      <c r="L75" s="832"/>
      <c r="M75" s="832"/>
      <c r="N75" s="832"/>
      <c r="O75" s="832"/>
      <c r="P75" s="832"/>
      <c r="Q75" s="832"/>
      <c r="R75" s="832"/>
      <c r="S75" s="832"/>
      <c r="T75" s="832"/>
      <c r="U75" s="832"/>
      <c r="V75" s="832"/>
      <c r="W75" s="832"/>
      <c r="X75" s="833"/>
      <c r="Y75" s="172" t="s">
        <v>39</v>
      </c>
      <c r="Z75" s="284" t="str">
        <f>IF(AR74&lt;&gt;"該当","",IF(AM74=TRUE,"○","×"))</f>
        <v/>
      </c>
      <c r="AA75" s="352"/>
      <c r="AB75" s="352"/>
      <c r="AC75" s="352"/>
      <c r="AD75" s="352"/>
      <c r="AE75" s="352"/>
      <c r="AF75" s="352"/>
      <c r="AG75" s="352"/>
      <c r="AH75" s="352"/>
      <c r="AI75" s="352"/>
      <c r="AJ75" s="352"/>
      <c r="AK75" s="352"/>
      <c r="AL75" s="352"/>
      <c r="AM75" s="645" t="s">
        <v>86</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4" t="s">
        <v>2337</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91</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0</v>
      </c>
      <c r="V79" s="837"/>
      <c r="W79" s="837"/>
      <c r="X79" s="837"/>
      <c r="Y79" s="837"/>
      <c r="Z79" s="357" t="s">
        <v>32</v>
      </c>
      <c r="AA79" s="275" t="s">
        <v>39</v>
      </c>
      <c r="AB79" s="54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92</v>
      </c>
      <c r="D80" s="690"/>
      <c r="E80" s="690"/>
      <c r="F80" s="690"/>
      <c r="G80" s="690"/>
      <c r="H80" s="690"/>
      <c r="I80" s="690"/>
      <c r="J80" s="690"/>
      <c r="K80" s="690"/>
      <c r="L80" s="690"/>
      <c r="M80" s="690"/>
      <c r="N80" s="690"/>
      <c r="O80" s="690"/>
      <c r="P80" s="690"/>
      <c r="Q80" s="690"/>
      <c r="R80" s="690"/>
      <c r="S80" s="690"/>
      <c r="T80" s="691"/>
      <c r="U80" s="836">
        <f>U81+U86</f>
        <v>0</v>
      </c>
      <c r="V80" s="837"/>
      <c r="W80" s="837"/>
      <c r="X80" s="837"/>
      <c r="Y80" s="837"/>
      <c r="Z80" s="333" t="s">
        <v>32</v>
      </c>
      <c r="AA80" s="275" t="s">
        <v>39</v>
      </c>
      <c r="AB80" s="550"/>
      <c r="AC80" s="275"/>
      <c r="AD80" s="275"/>
      <c r="AE80" s="275"/>
      <c r="AF80" s="275"/>
      <c r="AG80" s="275"/>
      <c r="AH80" s="322"/>
      <c r="AI80" s="322"/>
      <c r="AJ80" s="322"/>
      <c r="AK80" s="322"/>
      <c r="AL80" s="322"/>
      <c r="AM80" s="358"/>
    </row>
    <row r="81" spans="1:55" ht="9.75" customHeight="1" thickBot="1">
      <c r="A81" s="256"/>
      <c r="B81" s="356"/>
      <c r="C81" s="803" t="s">
        <v>93</v>
      </c>
      <c r="D81" s="802"/>
      <c r="E81" s="806" t="s">
        <v>94</v>
      </c>
      <c r="F81" s="807"/>
      <c r="G81" s="807"/>
      <c r="H81" s="807"/>
      <c r="I81" s="807"/>
      <c r="J81" s="807"/>
      <c r="K81" s="807"/>
      <c r="L81" s="807"/>
      <c r="M81" s="807"/>
      <c r="N81" s="807"/>
      <c r="O81" s="807"/>
      <c r="P81" s="807"/>
      <c r="Q81" s="807"/>
      <c r="R81" s="807"/>
      <c r="S81" s="807"/>
      <c r="T81" s="808"/>
      <c r="U81" s="812"/>
      <c r="V81" s="813"/>
      <c r="W81" s="813"/>
      <c r="X81" s="813"/>
      <c r="Y81" s="814"/>
      <c r="Z81" s="825" t="s">
        <v>32</v>
      </c>
      <c r="AA81" s="796" t="s">
        <v>39</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69</v>
      </c>
      <c r="AC82" s="818">
        <f>IFERROR(U83/U81*100,0)</f>
        <v>0</v>
      </c>
      <c r="AD82" s="819"/>
      <c r="AE82" s="820"/>
      <c r="AF82" s="824" t="s">
        <v>88</v>
      </c>
      <c r="AG82" s="824" t="s">
        <v>70</v>
      </c>
      <c r="AH82" s="775" t="s">
        <v>39</v>
      </c>
      <c r="AI82" s="549" t="s">
        <v>2406</v>
      </c>
      <c r="AJ82" s="322"/>
      <c r="AK82" s="256"/>
      <c r="AL82" s="322"/>
      <c r="AM82" s="776" t="s">
        <v>2338</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2339</v>
      </c>
      <c r="G83" s="783"/>
      <c r="H83" s="783"/>
      <c r="I83" s="783"/>
      <c r="J83" s="783"/>
      <c r="K83" s="783"/>
      <c r="L83" s="783"/>
      <c r="M83" s="783"/>
      <c r="N83" s="783"/>
      <c r="O83" s="783"/>
      <c r="P83" s="783"/>
      <c r="Q83" s="783"/>
      <c r="R83" s="783"/>
      <c r="S83" s="783"/>
      <c r="T83" s="783"/>
      <c r="U83" s="788"/>
      <c r="V83" s="789"/>
      <c r="W83" s="789"/>
      <c r="X83" s="789"/>
      <c r="Y83" s="790"/>
      <c r="Z83" s="827" t="s">
        <v>32</v>
      </c>
      <c r="AA83" s="796" t="s">
        <v>39</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69</v>
      </c>
      <c r="V85" s="829">
        <f>U83/2</f>
        <v>0</v>
      </c>
      <c r="W85" s="829"/>
      <c r="X85" s="829"/>
      <c r="Y85" s="101" t="s">
        <v>32</v>
      </c>
      <c r="Z85" s="3" t="s">
        <v>70</v>
      </c>
      <c r="AA85" s="102"/>
      <c r="AB85" s="343"/>
      <c r="AC85" s="343"/>
      <c r="AD85" s="344"/>
      <c r="AE85" s="798"/>
      <c r="AF85" s="798"/>
      <c r="AG85" s="339"/>
      <c r="AH85" s="256"/>
      <c r="AI85" s="348"/>
      <c r="AJ85" s="322"/>
      <c r="AK85" s="322"/>
      <c r="AL85" s="322"/>
      <c r="AM85" s="358"/>
    </row>
    <row r="86" spans="1:55" ht="9.75" customHeight="1" thickBot="1">
      <c r="A86" s="256"/>
      <c r="B86" s="356"/>
      <c r="C86" s="799" t="s">
        <v>95</v>
      </c>
      <c r="D86" s="800"/>
      <c r="E86" s="806" t="s">
        <v>96</v>
      </c>
      <c r="F86" s="807"/>
      <c r="G86" s="807"/>
      <c r="H86" s="807"/>
      <c r="I86" s="807"/>
      <c r="J86" s="807"/>
      <c r="K86" s="807"/>
      <c r="L86" s="807"/>
      <c r="M86" s="807"/>
      <c r="N86" s="807"/>
      <c r="O86" s="807"/>
      <c r="P86" s="807"/>
      <c r="Q86" s="807"/>
      <c r="R86" s="807"/>
      <c r="S86" s="807"/>
      <c r="T86" s="808"/>
      <c r="U86" s="812"/>
      <c r="V86" s="813"/>
      <c r="W86" s="813"/>
      <c r="X86" s="813"/>
      <c r="Y86" s="814"/>
      <c r="Z86" s="815" t="s">
        <v>32</v>
      </c>
      <c r="AA86" s="796" t="s">
        <v>39</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69</v>
      </c>
      <c r="AC87" s="818">
        <f>IFERROR(U88/U86*100,0)</f>
        <v>0</v>
      </c>
      <c r="AD87" s="819"/>
      <c r="AE87" s="820"/>
      <c r="AF87" s="824" t="s">
        <v>88</v>
      </c>
      <c r="AG87" s="824" t="s">
        <v>70</v>
      </c>
      <c r="AH87" s="775" t="s">
        <v>39</v>
      </c>
      <c r="AI87" s="549" t="s">
        <v>2406</v>
      </c>
      <c r="AJ87" s="322"/>
      <c r="AK87" s="322"/>
      <c r="AL87" s="322"/>
      <c r="AM87" s="776" t="s">
        <v>2340</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2341</v>
      </c>
      <c r="G88" s="783"/>
      <c r="H88" s="783"/>
      <c r="I88" s="783"/>
      <c r="J88" s="783"/>
      <c r="K88" s="783"/>
      <c r="L88" s="783"/>
      <c r="M88" s="783"/>
      <c r="N88" s="783"/>
      <c r="O88" s="783"/>
      <c r="P88" s="783"/>
      <c r="Q88" s="783"/>
      <c r="R88" s="783"/>
      <c r="S88" s="783"/>
      <c r="T88" s="783"/>
      <c r="U88" s="788"/>
      <c r="V88" s="789"/>
      <c r="W88" s="789"/>
      <c r="X88" s="789"/>
      <c r="Y88" s="790"/>
      <c r="Z88" s="794" t="s">
        <v>32</v>
      </c>
      <c r="AA88" s="796" t="s">
        <v>39</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69</v>
      </c>
      <c r="V90" s="797">
        <f>U88/2</f>
        <v>0</v>
      </c>
      <c r="W90" s="797"/>
      <c r="X90" s="797"/>
      <c r="Y90" s="100" t="s">
        <v>32</v>
      </c>
      <c r="Z90" s="4" t="s">
        <v>70</v>
      </c>
      <c r="AA90" s="102"/>
      <c r="AB90" s="343"/>
      <c r="AC90" s="344"/>
      <c r="AD90" s="798"/>
      <c r="AE90" s="798"/>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98</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2" t="str">
        <f>IF(SUM('別紙様式6-2 事業所個票１:事業所個票10'!CI4)=0,"該当","")</f>
        <v>該当</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103</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104</v>
      </c>
      <c r="F98" s="753"/>
      <c r="G98" s="753"/>
      <c r="H98" s="753"/>
      <c r="I98" s="753"/>
      <c r="J98" s="753"/>
      <c r="K98" s="753"/>
      <c r="L98" s="753"/>
      <c r="M98" s="753"/>
      <c r="N98" s="753"/>
      <c r="O98" s="753"/>
      <c r="P98" s="753"/>
      <c r="Q98" s="753"/>
      <c r="R98" s="75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2" t="s">
        <v>2237</v>
      </c>
      <c r="AO99" s="732"/>
      <c r="AP99" s="732"/>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2238</v>
      </c>
      <c r="AO100" s="732"/>
      <c r="AP100" s="732"/>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111</v>
      </c>
      <c r="D103" s="737"/>
      <c r="E103" s="737"/>
      <c r="F103" s="737"/>
      <c r="G103" s="737"/>
      <c r="H103" s="737"/>
      <c r="I103" s="737"/>
      <c r="J103" s="737"/>
      <c r="K103" s="737"/>
      <c r="L103" s="325"/>
      <c r="M103" s="698"/>
      <c r="N103" s="699"/>
      <c r="O103" s="769" t="s">
        <v>112</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v>
      </c>
      <c r="AL103" s="265"/>
      <c r="AM103" s="686" t="s">
        <v>2147</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113</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114</v>
      </c>
      <c r="F106" s="753"/>
      <c r="G106" s="753"/>
      <c r="H106" s="753"/>
      <c r="I106" s="753"/>
      <c r="J106" s="753"/>
      <c r="K106" s="753"/>
      <c r="L106" s="753"/>
      <c r="M106" s="753"/>
      <c r="N106" s="753"/>
      <c r="O106" s="753"/>
      <c r="P106" s="753"/>
      <c r="Q106" s="753"/>
      <c r="R106" s="75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5"/>
      <c r="C107" s="381" t="s">
        <v>105</v>
      </c>
      <c r="D107" s="756" t="s">
        <v>115</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2237</v>
      </c>
      <c r="AO107" s="732"/>
      <c r="AP107" s="732"/>
      <c r="AQ107" s="258"/>
      <c r="AR107" s="162" t="b">
        <v>0</v>
      </c>
      <c r="AS107" s="732" t="s">
        <v>2239</v>
      </c>
      <c r="AT107" s="732"/>
      <c r="AU107" s="732"/>
    </row>
    <row r="108" spans="1:55" s="266" customFormat="1" ht="25.5" customHeight="1" thickBot="1">
      <c r="A108" s="265"/>
      <c r="B108" s="755"/>
      <c r="C108" s="707"/>
      <c r="D108" s="709" t="s">
        <v>116</v>
      </c>
      <c r="E108" s="710"/>
      <c r="F108" s="710"/>
      <c r="G108" s="710"/>
      <c r="H108" s="742"/>
      <c r="I108" s="744" t="s">
        <v>33</v>
      </c>
      <c r="J108" s="746" t="s">
        <v>117</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0</v>
      </c>
      <c r="AN108" s="732" t="s">
        <v>2238</v>
      </c>
      <c r="AO108" s="732"/>
      <c r="AP108" s="732"/>
      <c r="AQ108" s="402"/>
      <c r="AR108" s="162" t="b">
        <v>0</v>
      </c>
      <c r="AS108" s="732" t="s">
        <v>2240</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2342</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40</v>
      </c>
      <c r="J110" s="403" t="s">
        <v>118</v>
      </c>
      <c r="K110" s="404"/>
      <c r="L110" s="404"/>
      <c r="M110" s="404"/>
      <c r="N110" s="404"/>
      <c r="O110" s="404"/>
      <c r="P110" s="404"/>
      <c r="Q110" s="404"/>
      <c r="R110" s="404"/>
      <c r="S110" s="764" t="s">
        <v>119</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2343</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2344</v>
      </c>
      <c r="D114" s="737"/>
      <c r="E114" s="737"/>
      <c r="F114" s="737"/>
      <c r="G114" s="737"/>
      <c r="H114" s="737"/>
      <c r="I114" s="737"/>
      <c r="J114" s="737"/>
      <c r="K114" s="737"/>
      <c r="L114" s="325"/>
      <c r="M114" s="698"/>
      <c r="N114" s="699"/>
      <c r="O114" s="738" t="s">
        <v>121</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2148</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122</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2" t="s">
        <v>2239</v>
      </c>
      <c r="AT117" s="732"/>
      <c r="AU117" s="732"/>
    </row>
    <row r="118" spans="1:55" s="266" customFormat="1" ht="20.25" customHeight="1" thickBot="1">
      <c r="A118" s="265"/>
      <c r="B118" s="698"/>
      <c r="C118" s="699"/>
      <c r="D118" s="733" t="s">
        <v>114</v>
      </c>
      <c r="E118" s="733"/>
      <c r="F118" s="733"/>
      <c r="G118" s="733"/>
      <c r="H118" s="733"/>
      <c r="I118" s="733"/>
      <c r="J118" s="733"/>
      <c r="K118" s="733"/>
      <c r="L118" s="733"/>
      <c r="M118" s="733"/>
      <c r="N118" s="733"/>
      <c r="O118" s="733"/>
      <c r="P118" s="733"/>
      <c r="Q118" s="734"/>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2" t="s">
        <v>2237</v>
      </c>
      <c r="AO118" s="732"/>
      <c r="AP118" s="732"/>
      <c r="AR118" s="162" t="b">
        <v>0</v>
      </c>
      <c r="AS118" s="732" t="s">
        <v>2240</v>
      </c>
      <c r="AT118" s="732"/>
      <c r="AU118" s="732"/>
    </row>
    <row r="119" spans="1:55" s="266" customFormat="1" ht="28.5" customHeight="1" thickBot="1">
      <c r="A119" s="265"/>
      <c r="B119" s="381" t="s">
        <v>105</v>
      </c>
      <c r="C119" s="735" t="s">
        <v>124</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2238</v>
      </c>
      <c r="AO119" s="732"/>
      <c r="AP119" s="732"/>
      <c r="AR119" s="162" t="b">
        <v>0</v>
      </c>
      <c r="AS119" s="732" t="s">
        <v>2241</v>
      </c>
      <c r="AT119" s="732"/>
      <c r="AU119" s="732"/>
    </row>
    <row r="120" spans="1:55" s="266" customFormat="1" ht="25.5" customHeight="1">
      <c r="A120" s="265"/>
      <c r="B120" s="707"/>
      <c r="C120" s="709" t="s">
        <v>125</v>
      </c>
      <c r="D120" s="710"/>
      <c r="E120" s="710"/>
      <c r="F120" s="710"/>
      <c r="G120" s="417"/>
      <c r="H120" s="418" t="s">
        <v>33</v>
      </c>
      <c r="I120" s="715" t="s">
        <v>126</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2345</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40</v>
      </c>
      <c r="I121" s="726" t="s">
        <v>127</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41</v>
      </c>
      <c r="I122" s="729" t="s">
        <v>128</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107</v>
      </c>
      <c r="C123" s="694" t="s">
        <v>120</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2346</v>
      </c>
      <c r="C125" s="697"/>
      <c r="D125" s="697"/>
      <c r="E125" s="697"/>
      <c r="F125" s="697"/>
      <c r="G125" s="697"/>
      <c r="H125" s="697"/>
      <c r="I125" s="697"/>
      <c r="J125" s="697"/>
      <c r="K125" s="697"/>
      <c r="L125" s="325"/>
      <c r="M125" s="698"/>
      <c r="N125" s="699"/>
      <c r="O125" s="700" t="s">
        <v>129</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2149</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130</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132</v>
      </c>
      <c r="C129" s="924"/>
      <c r="D129" s="924"/>
      <c r="E129" s="924"/>
      <c r="F129" s="924"/>
      <c r="G129" s="924"/>
      <c r="H129" s="924"/>
      <c r="I129" s="924"/>
      <c r="J129" s="924"/>
      <c r="K129" s="924"/>
      <c r="L129" s="702" t="s">
        <v>2361</v>
      </c>
      <c r="M129" s="702"/>
      <c r="N129" s="702"/>
      <c r="O129" s="702"/>
      <c r="P129" s="702"/>
      <c r="Q129" s="702"/>
      <c r="R129" s="702"/>
      <c r="S129" s="702"/>
      <c r="T129" s="702"/>
      <c r="U129" s="702"/>
      <c r="V129" s="702"/>
      <c r="W129" s="702"/>
      <c r="X129" s="702"/>
      <c r="Y129" s="702"/>
      <c r="Z129" s="702"/>
      <c r="AA129" s="703"/>
      <c r="AB129" s="426">
        <f>SUM('別紙様式6-2 事業所個票１:事業所個票10'!AG37)</f>
        <v>0</v>
      </c>
      <c r="AC129" s="704" t="s">
        <v>2363</v>
      </c>
      <c r="AD129" s="705" t="str">
        <f>IF(AB130=0,"",IF(AB129&gt;=AB130,"○","×"))</f>
        <v/>
      </c>
      <c r="AE129" s="256"/>
      <c r="AF129" s="256"/>
      <c r="AG129" s="256"/>
      <c r="AH129" s="256"/>
      <c r="AI129" s="256"/>
      <c r="AJ129" s="256"/>
      <c r="AK129" s="256"/>
      <c r="AL129" s="256"/>
      <c r="AM129" s="427" t="str">
        <f>IF(OR(AD129="×",AD131="×"),"×","")</f>
        <v/>
      </c>
    </row>
    <row r="130" spans="1:56" ht="24.75" customHeight="1" thickBot="1">
      <c r="A130" s="256"/>
      <c r="B130" s="954"/>
      <c r="C130" s="955"/>
      <c r="D130" s="955"/>
      <c r="E130" s="955"/>
      <c r="F130" s="955"/>
      <c r="G130" s="955"/>
      <c r="H130" s="955"/>
      <c r="I130" s="955"/>
      <c r="J130" s="955"/>
      <c r="K130" s="955"/>
      <c r="L130" s="702" t="s">
        <v>2362</v>
      </c>
      <c r="M130" s="702"/>
      <c r="N130" s="702"/>
      <c r="O130" s="702"/>
      <c r="P130" s="702"/>
      <c r="Q130" s="702"/>
      <c r="R130" s="702"/>
      <c r="S130" s="702"/>
      <c r="T130" s="702"/>
      <c r="U130" s="702"/>
      <c r="V130" s="702"/>
      <c r="W130" s="702"/>
      <c r="X130" s="702"/>
      <c r="Y130" s="702"/>
      <c r="Z130" s="702"/>
      <c r="AA130" s="703"/>
      <c r="AB130" s="426">
        <f>SUM('別紙様式6-2 事業所個票１:事業所個票10'!CI6)</f>
        <v>0</v>
      </c>
      <c r="AC130" s="704"/>
      <c r="AD130" s="706"/>
      <c r="AE130" s="256"/>
      <c r="AF130" s="256"/>
      <c r="AG130" s="256"/>
      <c r="AH130" s="256"/>
      <c r="AI130" s="256"/>
      <c r="AJ130" s="256"/>
      <c r="AK130" s="256"/>
      <c r="AL130" s="256"/>
    </row>
    <row r="131" spans="1:56" ht="24.75" customHeight="1" thickBot="1">
      <c r="A131" s="256"/>
      <c r="B131" s="648" t="s">
        <v>2347</v>
      </c>
      <c r="C131" s="649"/>
      <c r="D131" s="649"/>
      <c r="E131" s="649"/>
      <c r="F131" s="649"/>
      <c r="G131" s="649"/>
      <c r="H131" s="649"/>
      <c r="I131" s="649"/>
      <c r="J131" s="649"/>
      <c r="K131" s="649"/>
      <c r="L131" s="702" t="s">
        <v>2361</v>
      </c>
      <c r="M131" s="702"/>
      <c r="N131" s="702"/>
      <c r="O131" s="702"/>
      <c r="P131" s="702"/>
      <c r="Q131" s="702"/>
      <c r="R131" s="702"/>
      <c r="S131" s="702"/>
      <c r="T131" s="702"/>
      <c r="U131" s="702"/>
      <c r="V131" s="702"/>
      <c r="W131" s="702"/>
      <c r="X131" s="702"/>
      <c r="Y131" s="702"/>
      <c r="Z131" s="702"/>
      <c r="AA131" s="703"/>
      <c r="AB131" s="426">
        <f>SUM('別紙様式6-2 事業所個票１:事業所個票10'!AO37)</f>
        <v>0</v>
      </c>
      <c r="AC131" s="704" t="s">
        <v>2363</v>
      </c>
      <c r="AD131" s="705" t="str">
        <f>IF(AB132=0,"",IF(AB131&gt;=AB132,"○","×"))</f>
        <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2362</v>
      </c>
      <c r="M132" s="702"/>
      <c r="N132" s="702"/>
      <c r="O132" s="702"/>
      <c r="P132" s="702"/>
      <c r="Q132" s="702"/>
      <c r="R132" s="702"/>
      <c r="S132" s="702"/>
      <c r="T132" s="702"/>
      <c r="U132" s="702"/>
      <c r="V132" s="702"/>
      <c r="W132" s="702"/>
      <c r="X132" s="702"/>
      <c r="Y132" s="702"/>
      <c r="Z132" s="702"/>
      <c r="AA132" s="703"/>
      <c r="AB132" s="426">
        <f>SUM('別紙様式6-2 事業所個票１:事業所個票10'!CI6)</f>
        <v>0</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5" t="s">
        <v>2348</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135</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70</v>
      </c>
      <c r="AL139" s="265"/>
      <c r="AM139" s="162" t="b">
        <v>0</v>
      </c>
      <c r="AN139" s="686" t="s">
        <v>2351</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137</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138</v>
      </c>
      <c r="C143" s="690"/>
      <c r="D143" s="690"/>
      <c r="E143" s="690"/>
      <c r="F143" s="690"/>
      <c r="G143" s="690"/>
      <c r="H143" s="690"/>
      <c r="I143" s="690"/>
      <c r="J143" s="690"/>
      <c r="K143" s="690"/>
      <c r="L143" s="690"/>
      <c r="M143" s="690"/>
      <c r="N143" s="690"/>
      <c r="O143" s="690"/>
      <c r="P143" s="690"/>
      <c r="Q143" s="691"/>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2364</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139</v>
      </c>
      <c r="C144" s="681"/>
      <c r="D144" s="681"/>
      <c r="E144" s="681"/>
      <c r="F144" s="681"/>
      <c r="G144" s="681"/>
      <c r="H144" s="681"/>
      <c r="I144" s="681"/>
      <c r="J144" s="681"/>
      <c r="K144" s="681"/>
      <c r="L144" s="681"/>
      <c r="M144" s="681"/>
      <c r="N144" s="681"/>
      <c r="O144" s="681"/>
      <c r="P144" s="681"/>
      <c r="Q144" s="682"/>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2365</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140</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該当</v>
      </c>
      <c r="AJ147" s="672"/>
      <c r="AK147" s="673"/>
      <c r="AL147" s="265"/>
    </row>
    <row r="148" spans="1:55" s="266" customFormat="1" ht="28.5" customHeight="1">
      <c r="A148" s="265"/>
      <c r="B148" s="355" t="s">
        <v>85</v>
      </c>
      <c r="C148" s="670" t="s">
        <v>142</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
      </c>
      <c r="AJ150" s="672"/>
      <c r="AK150" s="673"/>
      <c r="AL150" s="265"/>
    </row>
    <row r="151" spans="1:55" s="266" customFormat="1" ht="39" customHeight="1">
      <c r="A151" s="265"/>
      <c r="B151" s="355" t="s">
        <v>85</v>
      </c>
      <c r="C151" s="670" t="s">
        <v>144</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145</v>
      </c>
      <c r="C153" s="675"/>
      <c r="D153" s="675"/>
      <c r="E153" s="676"/>
      <c r="F153" s="677" t="s">
        <v>146</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2242</v>
      </c>
      <c r="AN153" s="645" t="s">
        <v>2150</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147</v>
      </c>
      <c r="C154" s="649"/>
      <c r="D154" s="649"/>
      <c r="E154" s="650"/>
      <c r="F154" s="460"/>
      <c r="G154" s="667" t="s">
        <v>148</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149</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2151</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150</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151</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0</v>
      </c>
    </row>
    <row r="158" spans="1:55" s="266" customFormat="1" ht="24.75" customHeight="1" thickBot="1">
      <c r="A158" s="265"/>
      <c r="B158" s="648" t="s">
        <v>152</v>
      </c>
      <c r="C158" s="649"/>
      <c r="D158" s="649"/>
      <c r="E158" s="650"/>
      <c r="F158" s="465"/>
      <c r="G158" s="664" t="s">
        <v>153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154</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2151</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155</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156</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0</v>
      </c>
    </row>
    <row r="162" spans="1:55" s="266" customFormat="1" ht="13.5" customHeight="1" thickBot="1">
      <c r="A162" s="265"/>
      <c r="B162" s="648" t="s">
        <v>157</v>
      </c>
      <c r="C162" s="649"/>
      <c r="D162" s="649"/>
      <c r="E162" s="650"/>
      <c r="F162" s="469"/>
      <c r="G162" s="664" t="s">
        <v>158</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159</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2151</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160</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0</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161</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0</v>
      </c>
    </row>
    <row r="166" spans="1:55" s="266" customFormat="1" ht="21" customHeight="1" thickBot="1">
      <c r="A166" s="265"/>
      <c r="B166" s="648" t="s">
        <v>162</v>
      </c>
      <c r="C166" s="649"/>
      <c r="D166" s="649"/>
      <c r="E166" s="650"/>
      <c r="F166" s="465"/>
      <c r="G166" s="662" t="s">
        <v>163</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164</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2151</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165</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0</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166</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0</v>
      </c>
    </row>
    <row r="170" spans="1:55" s="266" customFormat="1" ht="13.5" customHeight="1" thickBot="1">
      <c r="A170" s="265"/>
      <c r="B170" s="648" t="s">
        <v>167</v>
      </c>
      <c r="C170" s="649"/>
      <c r="D170" s="649"/>
      <c r="E170" s="650"/>
      <c r="F170" s="469"/>
      <c r="G170" s="657" t="s">
        <v>168</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169</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0</v>
      </c>
      <c r="AN171" s="631" t="s">
        <v>2151</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170</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171</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172</v>
      </c>
      <c r="C174" s="649"/>
      <c r="D174" s="649"/>
      <c r="E174" s="650"/>
      <c r="F174" s="469"/>
      <c r="G174" s="657" t="s">
        <v>173</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174</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2151</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175</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176</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177</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4" t="s">
        <v>180</v>
      </c>
      <c r="C181" s="625"/>
      <c r="D181" s="625"/>
      <c r="E181" s="626" t="b">
        <v>0</v>
      </c>
      <c r="F181" s="460"/>
      <c r="G181" s="616" t="s">
        <v>2243</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0</v>
      </c>
      <c r="AN181" s="631" t="s">
        <v>179</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2244</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183</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184</v>
      </c>
      <c r="AF186" s="643"/>
      <c r="AG186" s="643"/>
      <c r="AH186" s="643"/>
      <c r="AI186" s="643"/>
      <c r="AJ186" s="644"/>
      <c r="AK186" s="458" t="str">
        <f>IF(AND(AM187=TRUE,OR(Q20=0,AM188=TRUE),AM189=TRUE,AM190=TRUE,AM191=TRUE,AM192=TRUE),"○","×")</f>
        <v>×</v>
      </c>
      <c r="AL186" s="256"/>
      <c r="AM186" s="645" t="s">
        <v>2152</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185</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187</v>
      </c>
      <c r="AF187" s="619"/>
      <c r="AG187" s="619"/>
      <c r="AH187" s="619"/>
      <c r="AI187" s="619"/>
      <c r="AJ187" s="619"/>
      <c r="AK187" s="620"/>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186</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187</v>
      </c>
      <c r="AF188" s="609"/>
      <c r="AG188" s="609"/>
      <c r="AH188" s="609"/>
      <c r="AI188" s="609"/>
      <c r="AJ188" s="609"/>
      <c r="AK188" s="6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188</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189</v>
      </c>
      <c r="AF189" s="609"/>
      <c r="AG189" s="609"/>
      <c r="AH189" s="609"/>
      <c r="AI189" s="609"/>
      <c r="AJ189" s="609"/>
      <c r="AK189" s="6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190</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191</v>
      </c>
      <c r="AF190" s="606"/>
      <c r="AG190" s="606"/>
      <c r="AH190" s="606"/>
      <c r="AI190" s="606"/>
      <c r="AJ190" s="606"/>
      <c r="AK190" s="607"/>
      <c r="AL190" s="256"/>
      <c r="AM190" s="162" t="b">
        <v>0</v>
      </c>
    </row>
    <row r="191" spans="1:59" s="266" customFormat="1" ht="23.25" customHeight="1">
      <c r="A191" s="265"/>
      <c r="B191" s="469"/>
      <c r="C191" s="603" t="s">
        <v>192</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193</v>
      </c>
      <c r="AF191" s="609"/>
      <c r="AG191" s="609"/>
      <c r="AH191" s="609"/>
      <c r="AI191" s="609"/>
      <c r="AJ191" s="609"/>
      <c r="AK191" s="610"/>
      <c r="AL191" s="256"/>
      <c r="AM191" s="162" t="b">
        <v>0</v>
      </c>
      <c r="AN191" s="483"/>
      <c r="AO191" s="483"/>
      <c r="AP191" s="483"/>
    </row>
    <row r="192" spans="1:59" s="266" customFormat="1" ht="13.5" customHeight="1" thickBot="1">
      <c r="A192" s="265"/>
      <c r="B192" s="473"/>
      <c r="C192" s="611" t="s">
        <v>194</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195</v>
      </c>
      <c r="AF192" s="614"/>
      <c r="AG192" s="614"/>
      <c r="AH192" s="614"/>
      <c r="AI192" s="614"/>
      <c r="AJ192" s="614"/>
      <c r="AK192" s="615"/>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7" t="s">
        <v>2245</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198</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599"/>
      <c r="F200" s="600"/>
      <c r="G200" s="494" t="s">
        <v>75</v>
      </c>
      <c r="H200" s="599"/>
      <c r="I200" s="600"/>
      <c r="J200" s="494" t="s">
        <v>200</v>
      </c>
      <c r="K200" s="599"/>
      <c r="L200" s="600"/>
      <c r="M200" s="494" t="s">
        <v>201</v>
      </c>
      <c r="N200" s="482"/>
      <c r="O200" s="601" t="s">
        <v>20</v>
      </c>
      <c r="P200" s="601"/>
      <c r="Q200" s="601"/>
      <c r="R200" s="602" t="str">
        <f>IF(H7="","",H7)</f>
        <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202</v>
      </c>
      <c r="P201" s="593"/>
      <c r="Q201" s="593"/>
      <c r="R201" s="594" t="s">
        <v>22</v>
      </c>
      <c r="S201" s="594"/>
      <c r="T201" s="595"/>
      <c r="U201" s="595"/>
      <c r="V201" s="595"/>
      <c r="W201" s="595"/>
      <c r="X201" s="595"/>
      <c r="Y201" s="596" t="s">
        <v>23</v>
      </c>
      <c r="Z201" s="596"/>
      <c r="AA201" s="595"/>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206</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207</v>
      </c>
      <c r="C209" s="584" t="s">
        <v>208</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209</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210</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211</v>
      </c>
      <c r="C212" s="587" t="s">
        <v>212</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213</v>
      </c>
      <c r="C213" s="590" t="s">
        <v>214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215</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207</v>
      </c>
      <c r="C216" s="568" t="s">
        <v>216</v>
      </c>
      <c r="D216" s="569"/>
      <c r="E216" s="569"/>
      <c r="F216" s="569"/>
      <c r="G216" s="569"/>
      <c r="H216" s="569"/>
      <c r="I216" s="570"/>
      <c r="J216" s="571" t="s">
        <v>217</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211</v>
      </c>
      <c r="C217" s="564" t="s">
        <v>218</v>
      </c>
      <c r="D217" s="564"/>
      <c r="E217" s="564"/>
      <c r="F217" s="564"/>
      <c r="G217" s="564"/>
      <c r="H217" s="564"/>
      <c r="I217" s="564"/>
      <c r="J217" s="565" t="s">
        <v>219</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220</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221</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222</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213</v>
      </c>
      <c r="C221" s="564" t="s">
        <v>224</v>
      </c>
      <c r="D221" s="564"/>
      <c r="E221" s="564"/>
      <c r="F221" s="564"/>
      <c r="G221" s="564"/>
      <c r="H221" s="564"/>
      <c r="I221" s="564"/>
      <c r="J221" s="565" t="s">
        <v>225</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226</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4" t="s">
        <v>227</v>
      </c>
      <c r="D223" s="564"/>
      <c r="E223" s="564"/>
      <c r="F223" s="564"/>
      <c r="G223" s="564"/>
      <c r="H223" s="564"/>
      <c r="I223" s="564"/>
      <c r="J223" s="565" t="s">
        <v>228</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
      </c>
      <c r="AL223" s="256"/>
      <c r="AM223" s="258"/>
    </row>
    <row r="224" spans="1:60" s="266" customFormat="1" ht="36" customHeight="1">
      <c r="A224" s="265"/>
      <c r="B224" s="518" t="s">
        <v>2354</v>
      </c>
      <c r="C224" s="564" t="s">
        <v>229</v>
      </c>
      <c r="D224" s="564"/>
      <c r="E224" s="564"/>
      <c r="F224" s="564"/>
      <c r="G224" s="564"/>
      <c r="H224" s="564"/>
      <c r="I224" s="564"/>
      <c r="J224" s="565" t="s">
        <v>230</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2355</v>
      </c>
      <c r="C225" s="564" t="s">
        <v>232</v>
      </c>
      <c r="D225" s="564"/>
      <c r="E225" s="564"/>
      <c r="F225" s="564"/>
      <c r="G225" s="564"/>
      <c r="H225" s="564"/>
      <c r="I225" s="564"/>
      <c r="J225" s="571" t="s">
        <v>233</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231</v>
      </c>
      <c r="C226" s="564" t="s">
        <v>234</v>
      </c>
      <c r="D226" s="564"/>
      <c r="E226" s="564"/>
      <c r="F226" s="564"/>
      <c r="G226" s="564"/>
      <c r="H226" s="564"/>
      <c r="I226" s="564"/>
      <c r="J226" s="571" t="s">
        <v>235</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236</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237</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28</v>
      </c>
      <c r="C230" s="573" t="s">
        <v>238</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28</v>
      </c>
      <c r="C231" s="575" t="s">
        <v>2246</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2285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25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252"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252"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252"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252"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252"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252"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0866141732283472" right="0.70866141732283472" top="0.74803149606299213"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2407</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0866141732283472" right="0.70866141732283472" top="0.74803149606299213"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2415</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533">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t="s">
        <v>2265</v>
      </c>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6"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6"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0866141732283472" right="0.70866141732283472" top="0.74803149606299213"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2408</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534">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534">
        <f>IF(AND(F15&lt;&gt;4,F15&lt;&gt;5),0,IF(AU8="○",1,3))</f>
        <v>3</v>
      </c>
      <c r="AI58" s="253"/>
      <c r="AJ58" s="249"/>
      <c r="AK58" s="1139" t="s">
        <v>2199</v>
      </c>
      <c r="AL58" s="1139"/>
      <c r="AM58" s="1139"/>
      <c r="AN58" s="1139"/>
      <c r="AO58" s="1139"/>
      <c r="AP58" s="534">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534">
        <f>IF(AND(F15&lt;&gt;4,F15&lt;&gt;5),0,IF(AV8="○",1,3))</f>
        <v>3</v>
      </c>
      <c r="AI59" s="253"/>
      <c r="AJ59" s="249"/>
      <c r="AK59" s="1139" t="s">
        <v>2200</v>
      </c>
      <c r="AL59" s="1139"/>
      <c r="AM59" s="1139"/>
      <c r="AN59" s="1139"/>
      <c r="AO59" s="1139"/>
      <c r="AP59" s="534">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534">
        <f>IF(AND(F15&lt;&gt;4,F15&lt;&gt;5),0,IF(AW8="○",1,3))</f>
        <v>3</v>
      </c>
      <c r="AI60" s="253"/>
      <c r="AJ60" s="249"/>
      <c r="AK60" s="1139" t="s">
        <v>2201</v>
      </c>
      <c r="AL60" s="1139"/>
      <c r="AM60" s="1139"/>
      <c r="AN60" s="1139"/>
      <c r="AO60" s="1139"/>
      <c r="AP60" s="534">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534">
        <f>IF(AND(F15&lt;&gt;4,F15&lt;&gt;5),0,IF(AX8="○",1,2))</f>
        <v>2</v>
      </c>
      <c r="AI61" s="253"/>
      <c r="AJ61" s="249"/>
      <c r="AK61" s="1139" t="s">
        <v>2202</v>
      </c>
      <c r="AL61" s="1139"/>
      <c r="AM61" s="1139"/>
      <c r="AN61" s="1139"/>
      <c r="AO61" s="1139"/>
      <c r="AP61" s="534">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534">
        <f>IF(AND(F15&lt;&gt;4,F15&lt;&gt;5),0,IF(AY8="○",1,2))</f>
        <v>2</v>
      </c>
      <c r="AI62" s="253"/>
      <c r="AJ62" s="249"/>
      <c r="AK62" s="1139" t="s">
        <v>2203</v>
      </c>
      <c r="AL62" s="1139"/>
      <c r="AM62" s="1139"/>
      <c r="AN62" s="1139"/>
      <c r="AO62" s="1139"/>
      <c r="AP62" s="534">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534">
        <f>IF(AND(F15&lt;&gt;4,F15&lt;&gt;5),0,IF(AZ8="○",1,2))</f>
        <v>2</v>
      </c>
      <c r="AI63" s="253"/>
      <c r="AJ63" s="249"/>
      <c r="AK63" s="1015" t="s">
        <v>2204</v>
      </c>
      <c r="AL63" s="1015"/>
      <c r="AM63" s="1015"/>
      <c r="AN63" s="1015"/>
      <c r="AO63" s="1015"/>
      <c r="AP63" s="534">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0866141732283472" right="0.70866141732283472" top="0.74803149606299213"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2409</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0866141732283472" right="0.70866141732283472" top="0.74803149606299213"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2410</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4"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4"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0866141732283472" right="0.70866141732283472" top="0.74803149606299213"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2411</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0866141732283472" right="0.70866141732283472" top="0.74803149606299213"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2412</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0866141732283472" right="0.70866141732283472" top="0.74803149606299213"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2413</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530" t="s">
        <v>2277</v>
      </c>
      <c r="F15" s="147">
        <v>4</v>
      </c>
      <c r="G15" s="530" t="s">
        <v>2278</v>
      </c>
      <c r="H15" s="1052" t="s">
        <v>2279</v>
      </c>
      <c r="I15" s="1052"/>
      <c r="J15" s="1065"/>
      <c r="K15" s="147">
        <v>7</v>
      </c>
      <c r="L15" s="530" t="s">
        <v>2277</v>
      </c>
      <c r="M15" s="147">
        <v>3</v>
      </c>
      <c r="N15" s="530" t="s">
        <v>2278</v>
      </c>
      <c r="O15" s="530" t="s">
        <v>2280</v>
      </c>
      <c r="P15" s="204">
        <f>(K15*12+M15)-(D15*12+F15)+1</f>
        <v>12</v>
      </c>
      <c r="Q15" s="1052" t="s">
        <v>2281</v>
      </c>
      <c r="R15" s="1052"/>
      <c r="S15" s="205" t="s">
        <v>70</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526"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526"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526"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526"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526"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15</v>
      </c>
      <c r="AE42" s="1007"/>
      <c r="AF42" s="1007"/>
      <c r="AG42" s="1007"/>
      <c r="AH42" s="1007"/>
      <c r="AI42" s="529"/>
      <c r="AJ42" s="529"/>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526"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2"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2" ht="15.95" customHeight="1">
      <c r="U57" s="1015" t="s">
        <v>2198</v>
      </c>
      <c r="V57" s="1015"/>
      <c r="W57" s="1015"/>
      <c r="X57" s="1015"/>
      <c r="Y57" s="1015"/>
      <c r="Z57" s="527" t="str">
        <f>IF(AND(B9&lt;&gt;"処遇加算なし",F15=4),IF(V21="✓",1,IF(V22="✓",2,"")),"")</f>
        <v/>
      </c>
      <c r="AA57" s="245"/>
      <c r="AB57" s="249"/>
      <c r="AC57" s="1015" t="s">
        <v>2198</v>
      </c>
      <c r="AD57" s="1015"/>
      <c r="AE57" s="1015"/>
      <c r="AF57" s="1015"/>
      <c r="AG57" s="1015"/>
      <c r="AH57" s="170">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2199</v>
      </c>
      <c r="V58" s="1139"/>
      <c r="W58" s="1139"/>
      <c r="X58" s="1139"/>
      <c r="Y58" s="1139"/>
      <c r="Z58" s="527"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2200</v>
      </c>
      <c r="V59" s="1139"/>
      <c r="W59" s="1139"/>
      <c r="X59" s="1139"/>
      <c r="Y59" s="1139"/>
      <c r="Z59" s="527"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2201</v>
      </c>
      <c r="V60" s="1139"/>
      <c r="W60" s="1139"/>
      <c r="X60" s="1139"/>
      <c r="Y60" s="1139"/>
      <c r="Z60" s="527"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2202</v>
      </c>
      <c r="V61" s="1139"/>
      <c r="W61" s="1139"/>
      <c r="X61" s="1139"/>
      <c r="Y61" s="1139"/>
      <c r="Z61" s="527"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2203</v>
      </c>
      <c r="V62" s="1139"/>
      <c r="W62" s="1139"/>
      <c r="X62" s="1139"/>
      <c r="Y62" s="1139"/>
      <c r="Z62" s="527"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2204</v>
      </c>
      <c r="V63" s="1015"/>
      <c r="W63" s="1015"/>
      <c r="X63" s="1015"/>
      <c r="Y63" s="1015"/>
      <c r="Z63" s="527"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0866141732283472" right="0.70866141732283472" top="0.74803149606299213"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38" t="s">
        <v>2414</v>
      </c>
      <c r="O1" s="1138"/>
      <c r="P1" s="1138"/>
      <c r="Q1" s="1138"/>
      <c r="R1" s="1138"/>
      <c r="S1" s="1138"/>
      <c r="T1" s="1138"/>
      <c r="U1" s="1138"/>
      <c r="V1" s="1138"/>
      <c r="W1" s="1138"/>
      <c r="X1" s="1138"/>
      <c r="Y1" s="1138"/>
      <c r="Z1" s="1138"/>
      <c r="AA1" s="1138"/>
      <c r="AB1" s="1138"/>
      <c r="AC1" s="1138"/>
      <c r="AD1" s="1138"/>
      <c r="AE1" s="1138"/>
      <c r="AF1" s="985" t="s">
        <v>25</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2374</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2377</v>
      </c>
      <c r="CF2" s="987"/>
      <c r="CG2" s="987"/>
      <c r="CH2" s="987"/>
      <c r="CI2" s="988" t="str">
        <f>IF(AI1&lt;&gt;"",1,"")</f>
        <v/>
      </c>
      <c r="CJ2" s="98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7" t="s">
        <v>2371</v>
      </c>
      <c r="CF3" s="987"/>
      <c r="CG3" s="987"/>
      <c r="CH3" s="987"/>
      <c r="CI3" s="993" t="str">
        <f>IF(AND(L9="ベア加算",Q49="ベア加算"),1,"")</f>
        <v/>
      </c>
      <c r="CJ3" s="994"/>
    </row>
    <row r="4" spans="1:88" ht="25.5" customHeight="1">
      <c r="B4" s="1108" t="s">
        <v>2287</v>
      </c>
      <c r="C4" s="1108"/>
      <c r="D4" s="1108"/>
      <c r="E4" s="1108"/>
      <c r="F4" s="1108"/>
      <c r="G4" s="1108" t="s">
        <v>0</v>
      </c>
      <c r="H4" s="1108"/>
      <c r="I4" s="1108"/>
      <c r="J4" s="1109" t="s">
        <v>1</v>
      </c>
      <c r="K4" s="1109"/>
      <c r="L4" s="1109"/>
      <c r="M4" s="1109"/>
      <c r="N4" s="1109"/>
      <c r="O4" s="1109"/>
      <c r="P4" s="1110" t="s">
        <v>2157</v>
      </c>
      <c r="Q4" s="1111"/>
      <c r="R4" s="1111"/>
      <c r="S4" s="1112" t="s">
        <v>2</v>
      </c>
      <c r="T4" s="1113"/>
      <c r="U4" s="1113"/>
      <c r="V4" s="1113"/>
      <c r="W4" s="1113"/>
      <c r="X4" s="1113"/>
      <c r="Y4" s="1109" t="s">
        <v>3</v>
      </c>
      <c r="Z4" s="1109"/>
      <c r="AA4" s="1109"/>
      <c r="AB4" s="1109"/>
      <c r="AC4" s="1109"/>
      <c r="AD4" s="1109"/>
      <c r="AE4" s="1109" t="s">
        <v>2154</v>
      </c>
      <c r="AF4" s="1109"/>
      <c r="AG4" s="1109"/>
      <c r="AH4" s="1109"/>
      <c r="AI4" s="1109" t="s">
        <v>2155</v>
      </c>
      <c r="AJ4" s="1109"/>
      <c r="AK4" s="1109"/>
      <c r="AL4" s="1109"/>
      <c r="AM4" s="1109" t="s">
        <v>2153</v>
      </c>
      <c r="AN4" s="1109"/>
      <c r="AO4" s="1109"/>
      <c r="AP4" s="1109"/>
      <c r="AS4" s="183"/>
      <c r="AT4" s="1010" t="s">
        <v>2248</v>
      </c>
      <c r="AU4" s="1010" t="s">
        <v>2199</v>
      </c>
      <c r="AV4" s="1010" t="s">
        <v>2200</v>
      </c>
      <c r="AW4" s="1010" t="s">
        <v>2201</v>
      </c>
      <c r="AX4" s="1010" t="s">
        <v>2202</v>
      </c>
      <c r="AY4" s="1010" t="s">
        <v>2203</v>
      </c>
      <c r="AZ4" s="1010" t="s">
        <v>2247</v>
      </c>
      <c r="BA4" s="184"/>
      <c r="CE4" s="987" t="s">
        <v>2376</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2370</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2373</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2372</v>
      </c>
      <c r="CF7" s="1009"/>
      <c r="CG7" s="1009"/>
      <c r="CH7" s="1009"/>
      <c r="CI7" s="995" t="str">
        <f>IF(AND(AH62=1,AD41=""),1,"")</f>
        <v/>
      </c>
      <c r="CJ7" s="996"/>
    </row>
    <row r="8" spans="1:88" ht="17.25" customHeight="1" thickBot="1">
      <c r="B8" s="1090" t="s">
        <v>2322</v>
      </c>
      <c r="C8" s="1091"/>
      <c r="D8" s="1091"/>
      <c r="E8" s="1091"/>
      <c r="F8" s="1091"/>
      <c r="G8" s="1091"/>
      <c r="H8" s="1091"/>
      <c r="I8" s="1091"/>
      <c r="J8" s="1091"/>
      <c r="K8" s="1091"/>
      <c r="L8" s="1091"/>
      <c r="M8" s="1091"/>
      <c r="N8" s="1091"/>
      <c r="O8" s="1091"/>
      <c r="P8" s="1091"/>
      <c r="Q8" s="1091"/>
      <c r="R8" s="1091"/>
      <c r="S8" s="1092"/>
      <c r="T8" s="1022" t="s">
        <v>12</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2372</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2195</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2372</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2375</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2282</v>
      </c>
      <c r="C13" s="1060"/>
      <c r="D13" s="1060"/>
      <c r="E13" s="1060"/>
      <c r="F13" s="1060"/>
      <c r="G13" s="1060"/>
      <c r="H13" s="1060"/>
      <c r="I13" s="1060"/>
      <c r="J13" s="1060"/>
      <c r="K13" s="1060"/>
      <c r="L13" s="1060"/>
      <c r="M13" s="1060"/>
      <c r="N13" s="1060"/>
      <c r="O13" s="1060"/>
      <c r="P13" s="1060"/>
      <c r="Q13" s="1060"/>
      <c r="R13" s="1060"/>
      <c r="S13" s="1061"/>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2276</v>
      </c>
      <c r="C15" s="1051"/>
      <c r="D15" s="147">
        <v>6</v>
      </c>
      <c r="E15" s="203" t="s">
        <v>2277</v>
      </c>
      <c r="F15" s="147">
        <v>4</v>
      </c>
      <c r="G15" s="203" t="s">
        <v>2278</v>
      </c>
      <c r="H15" s="1052" t="s">
        <v>2279</v>
      </c>
      <c r="I15" s="1052"/>
      <c r="J15" s="1065"/>
      <c r="K15" s="147">
        <v>7</v>
      </c>
      <c r="L15" s="203" t="s">
        <v>2277</v>
      </c>
      <c r="M15" s="147">
        <v>3</v>
      </c>
      <c r="N15" s="203" t="s">
        <v>2278</v>
      </c>
      <c r="O15" s="203" t="s">
        <v>2280</v>
      </c>
      <c r="P15" s="204">
        <f>(K15*12+M15)-(D15*12+F15)+1</f>
        <v>12</v>
      </c>
      <c r="Q15" s="1052" t="s">
        <v>2281</v>
      </c>
      <c r="R15" s="1052"/>
      <c r="S15" s="205" t="s">
        <v>70</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2206</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239</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2289</v>
      </c>
      <c r="C21" s="1034"/>
      <c r="D21" s="1034"/>
      <c r="E21" s="1034"/>
      <c r="F21" s="1035"/>
      <c r="G21" s="1115" t="s">
        <v>240</v>
      </c>
      <c r="H21" s="1116"/>
      <c r="I21" s="1116"/>
      <c r="J21" s="1116"/>
      <c r="K21" s="1116"/>
      <c r="L21" s="1116"/>
      <c r="M21" s="1116"/>
      <c r="N21" s="1116"/>
      <c r="O21" s="1116"/>
      <c r="P21" s="1116"/>
      <c r="Q21" s="1116"/>
      <c r="R21" s="1116"/>
      <c r="S21" s="1116"/>
      <c r="T21" s="1117"/>
      <c r="U21" s="218"/>
      <c r="V21" s="219" t="str">
        <f>IFERROR(IF(L9="ベア加算","✓",""),"")</f>
        <v/>
      </c>
      <c r="W21" s="1007" t="s">
        <v>14</v>
      </c>
      <c r="X21" s="1007"/>
      <c r="Y21" s="1007"/>
      <c r="Z21" s="1007"/>
      <c r="AA21" s="1022" t="s">
        <v>12</v>
      </c>
      <c r="AB21" s="1023"/>
      <c r="AC21" s="220"/>
      <c r="AD21" s="1114" t="s">
        <v>14</v>
      </c>
      <c r="AE21" s="1114"/>
      <c r="AF21" s="1114"/>
      <c r="AG21" s="1114"/>
      <c r="AH21" s="1114"/>
      <c r="AI21" s="1022" t="s">
        <v>12</v>
      </c>
      <c r="AJ21" s="1023"/>
      <c r="AK21" s="221"/>
      <c r="AL21" s="1114" t="s">
        <v>14</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15</v>
      </c>
      <c r="X22" s="1007"/>
      <c r="Y22" s="1030"/>
      <c r="Z22" s="1031"/>
      <c r="AA22" s="1022"/>
      <c r="AB22" s="1023"/>
      <c r="AC22" s="220"/>
      <c r="AD22" s="1007" t="s">
        <v>15</v>
      </c>
      <c r="AE22" s="1007"/>
      <c r="AF22" s="1007"/>
      <c r="AG22" s="1007"/>
      <c r="AH22" s="1007"/>
      <c r="AI22" s="1022"/>
      <c r="AJ22" s="1023"/>
      <c r="AK22" s="221"/>
      <c r="AL22" s="1007" t="s">
        <v>15</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2214</v>
      </c>
      <c r="C24" s="1034"/>
      <c r="D24" s="1034"/>
      <c r="E24" s="1034"/>
      <c r="F24" s="1035"/>
      <c r="G24" s="1115" t="s">
        <v>241</v>
      </c>
      <c r="H24" s="1116"/>
      <c r="I24" s="1116"/>
      <c r="J24" s="1116"/>
      <c r="K24" s="1116"/>
      <c r="L24" s="1116"/>
      <c r="M24" s="1116"/>
      <c r="N24" s="1116"/>
      <c r="O24" s="1116"/>
      <c r="P24" s="1116"/>
      <c r="Q24" s="1116"/>
      <c r="R24" s="1116"/>
      <c r="S24" s="1116"/>
      <c r="T24" s="1117"/>
      <c r="U24" s="218"/>
      <c r="V24" s="219" t="str">
        <f>IFERROR(IF(OR(B9="処遇加算Ⅰ",B9="処遇加算Ⅱ"),"✓",""),"")</f>
        <v/>
      </c>
      <c r="W24" s="1044" t="s">
        <v>2249</v>
      </c>
      <c r="X24" s="1045"/>
      <c r="Y24" s="1045"/>
      <c r="Z24" s="1046"/>
      <c r="AA24" s="1022" t="s">
        <v>12</v>
      </c>
      <c r="AB24" s="1023"/>
      <c r="AC24" s="220"/>
      <c r="AD24" s="1032" t="s">
        <v>14</v>
      </c>
      <c r="AE24" s="1032"/>
      <c r="AF24" s="1032"/>
      <c r="AG24" s="1032"/>
      <c r="AH24" s="1032"/>
      <c r="AI24" s="1022" t="s">
        <v>12</v>
      </c>
      <c r="AJ24" s="1023"/>
      <c r="AK24" s="220"/>
      <c r="AL24" s="1032" t="s">
        <v>14</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19</v>
      </c>
      <c r="X25" s="1045"/>
      <c r="Y25" s="1045"/>
      <c r="Z25" s="1046"/>
      <c r="AA25" s="1022"/>
      <c r="AB25" s="1023"/>
      <c r="AC25" s="220"/>
      <c r="AD25" s="1008" t="s">
        <v>17</v>
      </c>
      <c r="AE25" s="1008"/>
      <c r="AF25" s="1008"/>
      <c r="AG25" s="1008"/>
      <c r="AH25" s="1008"/>
      <c r="AI25" s="1022"/>
      <c r="AJ25" s="1023"/>
      <c r="AK25" s="221"/>
      <c r="AL25" s="1008" t="s">
        <v>17</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2250</v>
      </c>
      <c r="X26" s="1045"/>
      <c r="Y26" s="1045"/>
      <c r="Z26" s="1046"/>
      <c r="AA26" s="1022"/>
      <c r="AB26" s="1023"/>
      <c r="AC26" s="220"/>
      <c r="AD26" s="1032" t="s">
        <v>15</v>
      </c>
      <c r="AE26" s="1032"/>
      <c r="AF26" s="1032"/>
      <c r="AG26" s="1032"/>
      <c r="AH26" s="1032"/>
      <c r="AI26" s="1022"/>
      <c r="AJ26" s="1023"/>
      <c r="AK26" s="221"/>
      <c r="AL26" s="1032" t="s">
        <v>15</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2215</v>
      </c>
      <c r="C28" s="1034"/>
      <c r="D28" s="1034"/>
      <c r="E28" s="1034"/>
      <c r="F28" s="1035"/>
      <c r="G28" s="1116" t="s">
        <v>2212</v>
      </c>
      <c r="H28" s="1116"/>
      <c r="I28" s="1116"/>
      <c r="J28" s="1116"/>
      <c r="K28" s="1116"/>
      <c r="L28" s="1116"/>
      <c r="M28" s="1116"/>
      <c r="N28" s="1116"/>
      <c r="O28" s="1116"/>
      <c r="P28" s="1116"/>
      <c r="Q28" s="1116"/>
      <c r="R28" s="1116"/>
      <c r="S28" s="1116"/>
      <c r="T28" s="1117"/>
      <c r="U28" s="218"/>
      <c r="V28" s="219" t="str">
        <f>IFERROR(IF(OR(B9="処遇加算Ⅰ",B9="処遇加算Ⅱ"),"✓",""),"")</f>
        <v/>
      </c>
      <c r="W28" s="1044" t="s">
        <v>2249</v>
      </c>
      <c r="X28" s="1045"/>
      <c r="Y28" s="1045"/>
      <c r="Z28" s="1046"/>
      <c r="AA28" s="1022" t="s">
        <v>12</v>
      </c>
      <c r="AB28" s="1023"/>
      <c r="AC28" s="220"/>
      <c r="AD28" s="1032" t="s">
        <v>14</v>
      </c>
      <c r="AE28" s="1032"/>
      <c r="AF28" s="1032"/>
      <c r="AG28" s="1032"/>
      <c r="AH28" s="1032"/>
      <c r="AI28" s="1022" t="s">
        <v>12</v>
      </c>
      <c r="AJ28" s="1023"/>
      <c r="AK28" s="220"/>
      <c r="AL28" s="1032" t="s">
        <v>14</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19</v>
      </c>
      <c r="X29" s="1045"/>
      <c r="Y29" s="1045"/>
      <c r="Z29" s="1046"/>
      <c r="AA29" s="1022"/>
      <c r="AB29" s="1023"/>
      <c r="AC29" s="220"/>
      <c r="AD29" s="1008" t="s">
        <v>17</v>
      </c>
      <c r="AE29" s="1008"/>
      <c r="AF29" s="1008"/>
      <c r="AG29" s="1008"/>
      <c r="AH29" s="1008"/>
      <c r="AI29" s="1022"/>
      <c r="AJ29" s="1023"/>
      <c r="AK29" s="221"/>
      <c r="AL29" s="1008" t="s">
        <v>17</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2250</v>
      </c>
      <c r="X30" s="1045"/>
      <c r="Y30" s="1045"/>
      <c r="Z30" s="1046"/>
      <c r="AA30" s="1022"/>
      <c r="AB30" s="1023"/>
      <c r="AC30" s="220"/>
      <c r="AD30" s="1032" t="s">
        <v>15</v>
      </c>
      <c r="AE30" s="1032"/>
      <c r="AF30" s="1032"/>
      <c r="AG30" s="1032"/>
      <c r="AH30" s="1032"/>
      <c r="AI30" s="1022"/>
      <c r="AJ30" s="1023"/>
      <c r="AK30" s="221"/>
      <c r="AL30" s="1032" t="s">
        <v>15</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2216</v>
      </c>
      <c r="C32" s="1042"/>
      <c r="D32" s="1042"/>
      <c r="E32" s="1042"/>
      <c r="F32" s="1042"/>
      <c r="G32" s="1043" t="s">
        <v>2213</v>
      </c>
      <c r="H32" s="1043"/>
      <c r="I32" s="1043"/>
      <c r="J32" s="1043"/>
      <c r="K32" s="1043"/>
      <c r="L32" s="1043"/>
      <c r="M32" s="1043"/>
      <c r="N32" s="1043"/>
      <c r="O32" s="1043"/>
      <c r="P32" s="1043"/>
      <c r="Q32" s="1043"/>
      <c r="R32" s="1043"/>
      <c r="S32" s="1043"/>
      <c r="T32" s="1043"/>
      <c r="U32" s="218"/>
      <c r="V32" s="219" t="str">
        <f>IFERROR(IF(B9="処遇加算Ⅰ","✓",""),"")</f>
        <v/>
      </c>
      <c r="W32" s="1029" t="s">
        <v>14</v>
      </c>
      <c r="X32" s="1030"/>
      <c r="Y32" s="1030"/>
      <c r="Z32" s="1031"/>
      <c r="AA32" s="1024" t="s">
        <v>12</v>
      </c>
      <c r="AB32" s="1023"/>
      <c r="AC32" s="220"/>
      <c r="AD32" s="1032" t="s">
        <v>14</v>
      </c>
      <c r="AE32" s="1032"/>
      <c r="AF32" s="1032"/>
      <c r="AG32" s="1032"/>
      <c r="AH32" s="1032"/>
      <c r="AI32" s="1024" t="s">
        <v>12</v>
      </c>
      <c r="AJ32" s="1023"/>
      <c r="AK32" s="220"/>
      <c r="AL32" s="1032" t="s">
        <v>14</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15</v>
      </c>
      <c r="X33" s="1030"/>
      <c r="Y33" s="1030"/>
      <c r="Z33" s="1031"/>
      <c r="AA33" s="1024"/>
      <c r="AB33" s="1023"/>
      <c r="AC33" s="220"/>
      <c r="AD33" s="1163" t="s">
        <v>17</v>
      </c>
      <c r="AE33" s="1163"/>
      <c r="AF33" s="1163"/>
      <c r="AG33" s="1163"/>
      <c r="AH33" s="1163"/>
      <c r="AI33" s="1024"/>
      <c r="AJ33" s="1023"/>
      <c r="AK33" s="230"/>
      <c r="AL33" s="1008" t="s">
        <v>17</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15</v>
      </c>
      <c r="AE34" s="1007"/>
      <c r="AF34" s="1007"/>
      <c r="AG34" s="1007"/>
      <c r="AH34" s="1007"/>
      <c r="AI34" s="1024"/>
      <c r="AJ34" s="1023"/>
      <c r="AK34" s="220"/>
      <c r="AL34" s="1007" t="s">
        <v>15</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2217</v>
      </c>
      <c r="C36" s="1042"/>
      <c r="D36" s="1042"/>
      <c r="E36" s="1042"/>
      <c r="F36" s="1042"/>
      <c r="G36" s="1162" t="s">
        <v>2258</v>
      </c>
      <c r="H36" s="1162"/>
      <c r="I36" s="1162"/>
      <c r="J36" s="1162"/>
      <c r="K36" s="1162"/>
      <c r="L36" s="1162"/>
      <c r="M36" s="1162"/>
      <c r="N36" s="1162"/>
      <c r="O36" s="1162"/>
      <c r="P36" s="1162"/>
      <c r="Q36" s="1162"/>
      <c r="R36" s="1162"/>
      <c r="S36" s="1162"/>
      <c r="T36" s="1162"/>
      <c r="U36" s="218"/>
      <c r="V36" s="219" t="str">
        <f>IFERROR(IF(OR(G9="特定加算Ⅰ",G9="特定加算Ⅱ"),"✓",""),"")</f>
        <v/>
      </c>
      <c r="W36" s="1029" t="s">
        <v>14</v>
      </c>
      <c r="X36" s="1030"/>
      <c r="Y36" s="1030"/>
      <c r="Z36" s="1031"/>
      <c r="AA36" s="1022" t="s">
        <v>12</v>
      </c>
      <c r="AB36" s="1023"/>
      <c r="AC36" s="220"/>
      <c r="AD36" s="1007" t="s">
        <v>14</v>
      </c>
      <c r="AE36" s="1007"/>
      <c r="AF36" s="1007"/>
      <c r="AG36" s="1007"/>
      <c r="AH36" s="1007"/>
      <c r="AI36" s="1022" t="s">
        <v>12</v>
      </c>
      <c r="AJ36" s="1023"/>
      <c r="AK36" s="220"/>
      <c r="AL36" s="1007" t="s">
        <v>14</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15</v>
      </c>
      <c r="X37" s="1030"/>
      <c r="Y37" s="1030"/>
      <c r="Z37" s="1031"/>
      <c r="AA37" s="1022"/>
      <c r="AB37" s="1023"/>
      <c r="AC37" s="1178" t="s">
        <v>2360</v>
      </c>
      <c r="AD37" s="1179"/>
      <c r="AE37" s="1179"/>
      <c r="AF37" s="1179"/>
      <c r="AG37" s="1180"/>
      <c r="AH37" s="1181"/>
      <c r="AI37" s="1022"/>
      <c r="AJ37" s="1023"/>
      <c r="AK37" s="1178" t="s">
        <v>2360</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15</v>
      </c>
      <c r="AE38" s="1007"/>
      <c r="AF38" s="1007"/>
      <c r="AG38" s="1007"/>
      <c r="AH38" s="1007"/>
      <c r="AI38" s="1022"/>
      <c r="AJ38" s="1023"/>
      <c r="AK38" s="220"/>
      <c r="AL38" s="1007" t="s">
        <v>15</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2218</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14</v>
      </c>
      <c r="X40" s="1030"/>
      <c r="Y40" s="1030"/>
      <c r="Z40" s="1031"/>
      <c r="AA40" s="1022" t="s">
        <v>12</v>
      </c>
      <c r="AB40" s="1023"/>
      <c r="AC40" s="220"/>
      <c r="AD40" s="1007" t="s">
        <v>14</v>
      </c>
      <c r="AE40" s="1007"/>
      <c r="AF40" s="1007"/>
      <c r="AG40" s="1007"/>
      <c r="AH40" s="1007"/>
      <c r="AI40" s="1022" t="s">
        <v>12</v>
      </c>
      <c r="AJ40" s="1023"/>
      <c r="AK40" s="220"/>
      <c r="AL40" s="1007" t="s">
        <v>14</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15</v>
      </c>
      <c r="X41" s="1030"/>
      <c r="Y41" s="1030"/>
      <c r="Z41" s="1031"/>
      <c r="AA41" s="1022"/>
      <c r="AB41" s="1023"/>
      <c r="AC41" s="234" t="s">
        <v>85</v>
      </c>
      <c r="AD41" s="1047"/>
      <c r="AE41" s="1048"/>
      <c r="AF41" s="1048"/>
      <c r="AG41" s="1048"/>
      <c r="AH41" s="1049"/>
      <c r="AI41" s="1022"/>
      <c r="AJ41" s="1023"/>
      <c r="AK41" s="234" t="s">
        <v>85</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15</v>
      </c>
      <c r="AE42" s="1007"/>
      <c r="AF42" s="1007"/>
      <c r="AG42" s="1007"/>
      <c r="AH42" s="1007"/>
      <c r="AI42" s="210"/>
      <c r="AJ42" s="210"/>
      <c r="AK42" s="236"/>
      <c r="AL42" s="1007" t="s">
        <v>15</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2219</v>
      </c>
      <c r="C44" s="1042"/>
      <c r="D44" s="1042"/>
      <c r="E44" s="1042"/>
      <c r="F44" s="1042"/>
      <c r="G44" s="1043" t="s">
        <v>2156</v>
      </c>
      <c r="H44" s="1043"/>
      <c r="I44" s="1043"/>
      <c r="J44" s="1043"/>
      <c r="K44" s="1043"/>
      <c r="L44" s="1043"/>
      <c r="M44" s="1043"/>
      <c r="N44" s="1043"/>
      <c r="O44" s="1043"/>
      <c r="P44" s="1043"/>
      <c r="Q44" s="1043"/>
      <c r="R44" s="1043"/>
      <c r="S44" s="1043"/>
      <c r="T44" s="1043"/>
      <c r="U44" s="218"/>
      <c r="V44" s="219" t="str">
        <f>IFERROR(IF(OR(G9="特定加算Ⅰ",G9="特定加算Ⅱ"),"✓",""),"")</f>
        <v/>
      </c>
      <c r="W44" s="1029" t="s">
        <v>14</v>
      </c>
      <c r="X44" s="1030"/>
      <c r="Y44" s="1030"/>
      <c r="Z44" s="1031"/>
      <c r="AA44" s="1022" t="s">
        <v>12</v>
      </c>
      <c r="AB44" s="1023"/>
      <c r="AC44" s="220"/>
      <c r="AD44" s="1007" t="s">
        <v>14</v>
      </c>
      <c r="AE44" s="1007"/>
      <c r="AF44" s="1007"/>
      <c r="AG44" s="1007"/>
      <c r="AH44" s="1007"/>
      <c r="AI44" s="1022" t="s">
        <v>12</v>
      </c>
      <c r="AJ44" s="1023"/>
      <c r="AK44" s="220"/>
      <c r="AL44" s="1007" t="s">
        <v>14</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15</v>
      </c>
      <c r="X45" s="1030"/>
      <c r="Y45" s="1030"/>
      <c r="Z45" s="1031"/>
      <c r="AA45" s="1022"/>
      <c r="AB45" s="1023"/>
      <c r="AC45" s="220"/>
      <c r="AD45" s="1007" t="s">
        <v>15</v>
      </c>
      <c r="AE45" s="1007"/>
      <c r="AF45" s="1007"/>
      <c r="AG45" s="1007"/>
      <c r="AH45" s="1007"/>
      <c r="AI45" s="1022"/>
      <c r="AJ45" s="1023"/>
      <c r="AK45" s="220"/>
      <c r="AL45" s="1007" t="s">
        <v>15</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2311</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12</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2158</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10</v>
      </c>
      <c r="W49" s="1072"/>
      <c r="X49" s="1072"/>
      <c r="Y49" s="1072"/>
      <c r="Z49" s="1072"/>
      <c r="AA49" s="1024"/>
      <c r="AB49" s="1024"/>
      <c r="AC49" s="1167" t="str">
        <f>IFERROR(VLOOKUP(BE48,【参考】数式用2!E6:F23,2,FALSE),"")</f>
        <v/>
      </c>
      <c r="AD49" s="1168"/>
      <c r="AE49" s="1168"/>
      <c r="AF49" s="1168"/>
      <c r="AG49" s="1168"/>
      <c r="AH49" s="1169"/>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77" t="s">
        <v>2159</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2190</v>
      </c>
      <c r="AT50" s="1015"/>
      <c r="AU50" s="1015"/>
      <c r="AV50" s="1015"/>
      <c r="AW50" s="1015" t="s">
        <v>2191</v>
      </c>
      <c r="AX50" s="1015"/>
      <c r="AY50" s="1015"/>
      <c r="AZ50" s="1015"/>
      <c r="BA50" s="1015" t="s">
        <v>13</v>
      </c>
      <c r="BB50" s="1015"/>
      <c r="BC50" s="1015"/>
      <c r="BD50" s="1015"/>
      <c r="BE50" s="1015" t="s">
        <v>2192</v>
      </c>
      <c r="BF50" s="1015"/>
      <c r="BG50" s="1015"/>
      <c r="BH50" s="1015"/>
      <c r="BI50" s="1015" t="s">
        <v>2195</v>
      </c>
      <c r="BJ50" s="1015"/>
      <c r="BK50" s="1015"/>
      <c r="BL50" s="1015"/>
      <c r="BM50" s="241"/>
      <c r="BN50" s="1015" t="s">
        <v>2194</v>
      </c>
      <c r="BO50" s="1015"/>
      <c r="BP50" s="1015"/>
      <c r="BQ50" s="1015"/>
      <c r="BR50" s="1015"/>
      <c r="BS50" s="1015"/>
      <c r="BT50" s="241"/>
      <c r="BV50" s="979" t="s">
        <v>2197</v>
      </c>
      <c r="BW50" s="980"/>
      <c r="BX50" s="980"/>
      <c r="BY50" s="980"/>
      <c r="BZ50" s="980"/>
      <c r="CA50" s="981"/>
      <c r="CD50" s="242"/>
    </row>
    <row r="51" spans="2:88" ht="17.25" customHeight="1">
      <c r="B51" s="1080" t="s">
        <v>2288</v>
      </c>
      <c r="C51" s="1081"/>
      <c r="D51" s="1081"/>
      <c r="E51" s="1081"/>
      <c r="F51" s="1082"/>
      <c r="G51" s="1011" t="str">
        <f>IFERROR(ROUNDDOWN(ROUND(AM5*G50,0)*P5,0)*H53,"")</f>
        <v/>
      </c>
      <c r="H51" s="1011"/>
      <c r="I51" s="1011"/>
      <c r="J51" s="1011"/>
      <c r="K51" s="148" t="s">
        <v>2283</v>
      </c>
      <c r="L51" s="1066" t="str">
        <f>IFERROR(ROUNDDOWN(ROUND(AM5*L50,0)*P5,0)*H53,"")</f>
        <v/>
      </c>
      <c r="M51" s="1011"/>
      <c r="N51" s="1011"/>
      <c r="O51" s="1011"/>
      <c r="P51" s="148" t="s">
        <v>2283</v>
      </c>
      <c r="Q51" s="1066" t="str">
        <f>IFERROR(ROUNDDOWN(ROUND(AM5*Q50,0)*P5,0)*H53,"")</f>
        <v/>
      </c>
      <c r="R51" s="1011"/>
      <c r="S51" s="1011"/>
      <c r="T51" s="1011"/>
      <c r="U51" s="149" t="s">
        <v>2283</v>
      </c>
      <c r="V51" s="1067">
        <f>IFERROR(SUM(G51,L51,Q51),"")</f>
        <v>0</v>
      </c>
      <c r="W51" s="1068"/>
      <c r="X51" s="1068"/>
      <c r="Y51" s="1068"/>
      <c r="Z51" s="150" t="s">
        <v>2283</v>
      </c>
      <c r="AB51" s="151"/>
      <c r="AC51" s="1066" t="str">
        <f>IFERROR(ROUNDDOWN(ROUND(AM5*AC50,0)*P5,0)*AD53,"")</f>
        <v/>
      </c>
      <c r="AD51" s="1011"/>
      <c r="AE51" s="1011"/>
      <c r="AF51" s="1011"/>
      <c r="AG51" s="1011"/>
      <c r="AH51" s="149" t="s">
        <v>2283</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0" t="s">
        <v>239</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2404</v>
      </c>
      <c r="AT56" s="1164"/>
      <c r="AU56" s="1164"/>
      <c r="AV56" s="1164"/>
      <c r="AW56" s="1164" t="s">
        <v>2403</v>
      </c>
      <c r="AX56" s="1164"/>
      <c r="AY56" s="1164"/>
      <c r="AZ56" s="1164"/>
    </row>
    <row r="57" spans="2:88" ht="15.95" customHeight="1">
      <c r="U57" s="1015" t="s">
        <v>2198</v>
      </c>
      <c r="V57" s="1015"/>
      <c r="W57" s="1015"/>
      <c r="X57" s="1015"/>
      <c r="Y57" s="1015"/>
      <c r="Z57" s="532" t="str">
        <f>IF(AND(B9&lt;&gt;"処遇加算なし",F15=4),IF(V21="✓",1,IF(V22="✓",2,"")),"")</f>
        <v/>
      </c>
      <c r="AA57" s="245"/>
      <c r="AB57" s="249"/>
      <c r="AC57" s="1015" t="s">
        <v>2198</v>
      </c>
      <c r="AD57" s="1015"/>
      <c r="AE57" s="1015"/>
      <c r="AF57" s="1015"/>
      <c r="AG57" s="1015"/>
      <c r="AH57" s="534">
        <f>IF(AND(F15&lt;&gt;4,F15&lt;&gt;5),0,IF(AT8="○",1,0))</f>
        <v>0</v>
      </c>
      <c r="AI57" s="253"/>
      <c r="AJ57" s="249"/>
      <c r="AK57" s="1015" t="s">
        <v>2198</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2199</v>
      </c>
      <c r="V58" s="1139"/>
      <c r="W58" s="1139"/>
      <c r="X58" s="1139"/>
      <c r="Y58" s="1139"/>
      <c r="Z58" s="532" t="str">
        <f>IF(AND(B9&lt;&gt;"処遇加算なし",F15=4),IF(V24="✓",1,IF(V25="✓",2,IF(V26="✓",3,""))),"")</f>
        <v/>
      </c>
      <c r="AA58" s="245"/>
      <c r="AB58" s="249"/>
      <c r="AC58" s="1139" t="s">
        <v>2199</v>
      </c>
      <c r="AD58" s="1139"/>
      <c r="AE58" s="1139"/>
      <c r="AF58" s="1139"/>
      <c r="AG58" s="1139"/>
      <c r="AH58" s="170">
        <f>IF(AND(F15&lt;&gt;4,F15&lt;&gt;5),0,IF(AU8="○",1,3))</f>
        <v>3</v>
      </c>
      <c r="AI58" s="253"/>
      <c r="AJ58" s="249"/>
      <c r="AK58" s="1139" t="s">
        <v>2199</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2200</v>
      </c>
      <c r="V59" s="1139"/>
      <c r="W59" s="1139"/>
      <c r="X59" s="1139"/>
      <c r="Y59" s="1139"/>
      <c r="Z59" s="532" t="str">
        <f>IF(AND(B9&lt;&gt;"処遇加算なし",F15=4),IF(V28="✓",1,IF(V29="✓",2,IF(V30="✓",3,""))),"")</f>
        <v/>
      </c>
      <c r="AA59" s="245"/>
      <c r="AB59" s="249"/>
      <c r="AC59" s="1139" t="s">
        <v>2200</v>
      </c>
      <c r="AD59" s="1139"/>
      <c r="AE59" s="1139"/>
      <c r="AF59" s="1139"/>
      <c r="AG59" s="1139"/>
      <c r="AH59" s="170">
        <f>IF(AND(F15&lt;&gt;4,F15&lt;&gt;5),0,IF(AV8="○",1,3))</f>
        <v>3</v>
      </c>
      <c r="AI59" s="253"/>
      <c r="AJ59" s="249"/>
      <c r="AK59" s="1139" t="s">
        <v>2200</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2201</v>
      </c>
      <c r="V60" s="1139"/>
      <c r="W60" s="1139"/>
      <c r="X60" s="1139"/>
      <c r="Y60" s="1139"/>
      <c r="Z60" s="532" t="str">
        <f>IF(AND(B9&lt;&gt;"処遇加算なし",F15=4),IF(V32="✓",1,IF(V33="✓",2,"")),"")</f>
        <v/>
      </c>
      <c r="AA60" s="245"/>
      <c r="AB60" s="249"/>
      <c r="AC60" s="1139" t="s">
        <v>2201</v>
      </c>
      <c r="AD60" s="1139"/>
      <c r="AE60" s="1139"/>
      <c r="AF60" s="1139"/>
      <c r="AG60" s="1139"/>
      <c r="AH60" s="170">
        <f>IF(AND(F15&lt;&gt;4,F15&lt;&gt;5),0,IF(AW8="○",1,3))</f>
        <v>3</v>
      </c>
      <c r="AI60" s="253"/>
      <c r="AJ60" s="249"/>
      <c r="AK60" s="1139" t="s">
        <v>2201</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2202</v>
      </c>
      <c r="V61" s="1139"/>
      <c r="W61" s="1139"/>
      <c r="X61" s="1139"/>
      <c r="Y61" s="1139"/>
      <c r="Z61" s="532" t="str">
        <f>IF(AND(B9&lt;&gt;"処遇加算なし",F15=4),IF(V36="✓",1,IF(V37="✓",2,"")),"")</f>
        <v/>
      </c>
      <c r="AA61" s="245"/>
      <c r="AB61" s="249"/>
      <c r="AC61" s="1139" t="s">
        <v>2202</v>
      </c>
      <c r="AD61" s="1139"/>
      <c r="AE61" s="1139"/>
      <c r="AF61" s="1139"/>
      <c r="AG61" s="1139"/>
      <c r="AH61" s="170">
        <f>IF(AND(F15&lt;&gt;4,F15&lt;&gt;5),0,IF(AX8="○",1,2))</f>
        <v>2</v>
      </c>
      <c r="AI61" s="253"/>
      <c r="AJ61" s="249"/>
      <c r="AK61" s="1139" t="s">
        <v>2202</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2203</v>
      </c>
      <c r="V62" s="1139"/>
      <c r="W62" s="1139"/>
      <c r="X62" s="1139"/>
      <c r="Y62" s="1139"/>
      <c r="Z62" s="532" t="str">
        <f>IF(AND(B9&lt;&gt;"処遇加算なし",F15=4),IF(V40="✓",1,IF(V41="✓",2,"")),"")</f>
        <v/>
      </c>
      <c r="AA62" s="245"/>
      <c r="AB62" s="249"/>
      <c r="AC62" s="1139" t="s">
        <v>2203</v>
      </c>
      <c r="AD62" s="1139"/>
      <c r="AE62" s="1139"/>
      <c r="AF62" s="1139"/>
      <c r="AG62" s="1139"/>
      <c r="AH62" s="170">
        <f>IF(AND(F15&lt;&gt;4,F15&lt;&gt;5),0,IF(AY8="○",1,2))</f>
        <v>2</v>
      </c>
      <c r="AI62" s="253"/>
      <c r="AJ62" s="249"/>
      <c r="AK62" s="1139" t="s">
        <v>2203</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2204</v>
      </c>
      <c r="V63" s="1015"/>
      <c r="W63" s="1015"/>
      <c r="X63" s="1015"/>
      <c r="Y63" s="1015"/>
      <c r="Z63" s="532" t="str">
        <f>IF(AND(B9&lt;&gt;"処遇加算なし",F15=4),IF(V44="✓",1,IF(V45="✓",2,"")),"")</f>
        <v/>
      </c>
      <c r="AA63" s="245"/>
      <c r="AB63" s="249"/>
      <c r="AC63" s="1015" t="s">
        <v>2204</v>
      </c>
      <c r="AD63" s="1015"/>
      <c r="AE63" s="1015"/>
      <c r="AF63" s="1015"/>
      <c r="AG63" s="1015"/>
      <c r="AH63" s="170">
        <f>IF(AND(F15&lt;&gt;4,F15&lt;&gt;5),0,IF(AZ8="○",1,2))</f>
        <v>2</v>
      </c>
      <c r="AI63" s="253"/>
      <c r="AJ63" s="249"/>
      <c r="AK63" s="1015" t="s">
        <v>2204</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0866141732283472" right="0.70866141732283472" top="0.74803149606299213" bottom="0.55118110236220474" header="0.31496062992125984" footer="0.31496062992125984"/>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2" t="s">
        <v>248</v>
      </c>
      <c r="B2" s="1200" t="s">
        <v>249</v>
      </c>
      <c r="C2" s="1201"/>
      <c r="D2" s="1201"/>
      <c r="E2" s="1202"/>
      <c r="F2" s="1203" t="s">
        <v>250</v>
      </c>
      <c r="G2" s="1204"/>
      <c r="H2" s="1205"/>
      <c r="I2" s="1182" t="s">
        <v>251</v>
      </c>
      <c r="J2" s="1184"/>
      <c r="K2" s="1207" t="s">
        <v>252</v>
      </c>
      <c r="L2" s="1208"/>
      <c r="M2" s="1208"/>
      <c r="N2" s="1208"/>
      <c r="O2" s="1208"/>
      <c r="P2" s="1208"/>
      <c r="Q2" s="1208"/>
      <c r="R2" s="1208"/>
      <c r="S2" s="1208"/>
      <c r="T2" s="1208"/>
      <c r="U2" s="1208"/>
      <c r="V2" s="1208"/>
      <c r="W2" s="1208"/>
      <c r="X2" s="1208"/>
      <c r="Y2" s="1208"/>
      <c r="Z2" s="1208"/>
      <c r="AA2" s="1208"/>
      <c r="AB2" s="1209"/>
      <c r="AC2" s="1197" t="s">
        <v>253</v>
      </c>
      <c r="AD2" s="7"/>
      <c r="AE2" s="1182" t="s">
        <v>248</v>
      </c>
      <c r="AF2" s="1182" t="s">
        <v>2263</v>
      </c>
      <c r="AG2" s="1183"/>
      <c r="AH2" s="1184"/>
      <c r="AJ2" s="9" t="s">
        <v>255</v>
      </c>
      <c r="AK2" s="10" t="s">
        <v>255</v>
      </c>
      <c r="AM2" s="11" t="s">
        <v>199</v>
      </c>
      <c r="AO2" s="11" t="s">
        <v>16</v>
      </c>
      <c r="AQ2" s="12" t="s">
        <v>256</v>
      </c>
      <c r="AS2" s="1190" t="s">
        <v>2141</v>
      </c>
      <c r="AT2" s="1193" t="s">
        <v>254</v>
      </c>
    </row>
    <row r="3" spans="1:46" ht="51.75" customHeight="1" thickBot="1">
      <c r="A3" s="1185"/>
      <c r="B3" s="1210" t="s">
        <v>258</v>
      </c>
      <c r="C3" s="1211"/>
      <c r="D3" s="1211"/>
      <c r="E3" s="1212"/>
      <c r="F3" s="1210" t="s">
        <v>259</v>
      </c>
      <c r="G3" s="1211"/>
      <c r="H3" s="1212"/>
      <c r="I3" s="1196"/>
      <c r="J3" s="1206"/>
      <c r="K3" s="1213" t="s">
        <v>260</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261</v>
      </c>
      <c r="AK3" s="14" t="s">
        <v>261</v>
      </c>
      <c r="AM3" s="15"/>
      <c r="AO3" s="15"/>
      <c r="AQ3" s="16" t="s">
        <v>18</v>
      </c>
      <c r="AS3" s="1191"/>
      <c r="AT3" s="1194"/>
    </row>
    <row r="4" spans="1:46" ht="41.25" customHeight="1" thickBot="1">
      <c r="A4" s="1196"/>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99"/>
      <c r="AD4" s="7"/>
      <c r="AE4" s="1196"/>
      <c r="AF4" s="1185"/>
      <c r="AG4" s="1186"/>
      <c r="AH4" s="1187"/>
      <c r="AJ4" s="13" t="s">
        <v>272</v>
      </c>
      <c r="AK4" s="14" t="s">
        <v>272</v>
      </c>
      <c r="AQ4" s="16" t="s">
        <v>268</v>
      </c>
      <c r="AS4" s="1192"/>
      <c r="AT4" s="119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2273</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2274</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8" t="s">
        <v>249</v>
      </c>
      <c r="C3" s="1217" t="s">
        <v>250</v>
      </c>
      <c r="D3" s="1217" t="s">
        <v>251</v>
      </c>
      <c r="E3" s="1217" t="s">
        <v>257</v>
      </c>
      <c r="F3" s="1219" t="s">
        <v>2210</v>
      </c>
      <c r="G3" s="1217" t="s">
        <v>2255</v>
      </c>
      <c r="H3" s="1217"/>
      <c r="I3" s="1217" t="s">
        <v>2256</v>
      </c>
      <c r="J3" s="1217"/>
      <c r="K3" s="1217" t="s">
        <v>2257</v>
      </c>
      <c r="L3" s="1217"/>
      <c r="M3" s="1216" t="s">
        <v>2180</v>
      </c>
      <c r="N3" s="1216" t="s">
        <v>2181</v>
      </c>
      <c r="O3" s="1216" t="s">
        <v>2182</v>
      </c>
      <c r="P3" s="1216" t="s">
        <v>2183</v>
      </c>
      <c r="Q3" s="1216" t="s">
        <v>2184</v>
      </c>
      <c r="R3" s="1216" t="s">
        <v>2185</v>
      </c>
      <c r="S3" s="1216" t="s">
        <v>2186</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鈴木 麻里菜</cp:lastModifiedBy>
  <cp:lastPrinted>2024-08-27T01:34:38Z</cp:lastPrinted>
  <dcterms:created xsi:type="dcterms:W3CDTF">2015-06-05T18:19:34Z</dcterms:created>
  <dcterms:modified xsi:type="dcterms:W3CDTF">2024-08-27T01:41:57Z</dcterms:modified>
</cp:coreProperties>
</file>